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M:\8005 Internet\Internet\2020\10_2020\"/>
    </mc:Choice>
  </mc:AlternateContent>
  <workbookProtection workbookAlgorithmName="SHA-512" workbookHashValue="b59QSGrV2ncuT/kMfnNSbYGY2DdnWxIsQqOhggZx6uEtTvlFyO8UNjrD6NbgRBLk0uqBSvqH4Kn9wmljS9eXzQ==" workbookSaltValue="NiOPL+xxBR+eCUKlHdP1KQ==" workbookSpinCount="100000" lockStructure="1"/>
  <bookViews>
    <workbookView xWindow="-120" yWindow="-120" windowWidth="29040" windowHeight="15840" tabRatio="890" activeTab="1"/>
  </bookViews>
  <sheets>
    <sheet name="Titelblatt" sheetId="13" r:id="rId1"/>
    <sheet name="Benutzerhinweise" sheetId="14" r:id="rId2"/>
    <sheet name="Rahmendaten" sheetId="7" r:id="rId3"/>
    <sheet name="Lösemittelbilanz" sheetId="10" r:id="rId4"/>
    <sheet name="spez. Reduzierungsplan" sheetId="2" r:id="rId5"/>
    <sheet name="Input Volumen" sheetId="12" r:id="rId6"/>
    <sheet name="Input Masse" sheetId="31" r:id="rId7"/>
    <sheet name="Bilanzzeitraum" sheetId="9" state="hidden" r:id="rId8"/>
    <sheet name="AuswahlAnlage" sheetId="29" state="hidden" r:id="rId9"/>
    <sheet name="DetailauswahlAnlage" sheetId="30" state="hidden" r:id="rId10"/>
    <sheet name="Liste der Anlagen" sheetId="8" state="hidden" r:id="rId11"/>
    <sheet name="Anlagenbezeichnung" sheetId="28" state="hidden" r:id="rId12"/>
    <sheet name="Hilfstabelle" sheetId="27" state="hidden" r:id="rId13"/>
    <sheet name="Hilfstabelle Input" sheetId="32" state="hidden" r:id="rId14"/>
  </sheets>
  <definedNames>
    <definedName name="_xlnm.Print_Area" localSheetId="1">Benutzerhinweise!$A$1:$F$41</definedName>
    <definedName name="_xlnm.Print_Area" localSheetId="10">'Liste der Anlagen'!$A$1:$L$81</definedName>
    <definedName name="_xlnm.Print_Area" localSheetId="3">Lösemittelbilanz!$B$1:$S$110</definedName>
    <definedName name="_xlnm.Print_Area" localSheetId="2">Rahmendaten!$B$1:$K$72</definedName>
    <definedName name="_xlnm.Print_Area" localSheetId="4">'spez. Reduzierungsplan'!$A$1:$K$20</definedName>
    <definedName name="_xlnm.Print_Area" localSheetId="0">Titelblatt!$B$1:$K$18</definedName>
    <definedName name="Z_C51A57E6_B2A5_4BE9_A0A8_AFE08A3C065D_.wvu.Cols" localSheetId="7" hidden="1">Bilanzzeitraum!$A:$A</definedName>
    <definedName name="Z_C51A57E6_B2A5_4BE9_A0A8_AFE08A3C065D_.wvu.Cols" localSheetId="10" hidden="1">'Liste der Anlagen'!$J:$J</definedName>
    <definedName name="Z_C51A57E6_B2A5_4BE9_A0A8_AFE08A3C065D_.wvu.PrintArea" localSheetId="3" hidden="1">Lösemittelbilanz!$B$1:$S$110</definedName>
    <definedName name="Z_C51A57E6_B2A5_4BE9_A0A8_AFE08A3C065D_.wvu.PrintArea" localSheetId="2" hidden="1">Rahmendaten!$B$1:$K$74</definedName>
    <definedName name="Z_C51A57E6_B2A5_4BE9_A0A8_AFE08A3C065D_.wvu.PrintArea" localSheetId="4" hidden="1">'spez. Reduzierungsplan'!$C$5:$I$19</definedName>
  </definedNames>
  <calcPr calcId="191029"/>
  <customWorkbookViews>
    <customWorkbookView name="test" guid="{C51A57E6-B2A5-4BE9-A0A8-AFE08A3C065D}" maximized="1" windowWidth="1020" windowHeight="550" tabRatio="810"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5" i="8" l="1"/>
  <c r="G66" i="8"/>
  <c r="A2" i="29" l="1"/>
  <c r="H66" i="8" l="1"/>
  <c r="E4" i="31" l="1"/>
  <c r="E6" i="31" s="1"/>
  <c r="D4" i="32" s="1"/>
  <c r="D4" i="31"/>
  <c r="D6" i="31"/>
  <c r="C4" i="32" s="1"/>
  <c r="C4" i="31"/>
  <c r="C6" i="31" s="1"/>
  <c r="B4" i="32" s="1"/>
  <c r="F559" i="12"/>
  <c r="G559" i="12" s="1"/>
  <c r="F560" i="12"/>
  <c r="G560" i="12" s="1"/>
  <c r="F561" i="12"/>
  <c r="G561" i="12" s="1"/>
  <c r="F562" i="12"/>
  <c r="I562" i="12" s="1"/>
  <c r="F563" i="12"/>
  <c r="G563" i="12" s="1"/>
  <c r="F564" i="12"/>
  <c r="G564" i="12" s="1"/>
  <c r="F565" i="12"/>
  <c r="I565" i="12" s="1"/>
  <c r="F566" i="12"/>
  <c r="G566" i="12" s="1"/>
  <c r="F567" i="12"/>
  <c r="I567" i="12" s="1"/>
  <c r="F568" i="12"/>
  <c r="F569" i="12"/>
  <c r="I569" i="12" s="1"/>
  <c r="F570" i="12"/>
  <c r="I570" i="12" s="1"/>
  <c r="F571" i="12"/>
  <c r="I571" i="12" s="1"/>
  <c r="F572" i="12"/>
  <c r="F573" i="12"/>
  <c r="I573" i="12" s="1"/>
  <c r="F574" i="12"/>
  <c r="H574" i="12" s="1"/>
  <c r="F575" i="12"/>
  <c r="I575" i="12" s="1"/>
  <c r="F576" i="12"/>
  <c r="F577" i="12"/>
  <c r="I577" i="12" s="1"/>
  <c r="F578" i="12"/>
  <c r="G578" i="12" s="1"/>
  <c r="F579" i="12"/>
  <c r="I579" i="12" s="1"/>
  <c r="F580" i="12"/>
  <c r="F581" i="12"/>
  <c r="I581" i="12" s="1"/>
  <c r="F582" i="12"/>
  <c r="I582" i="12" s="1"/>
  <c r="F583" i="12"/>
  <c r="I583" i="12" s="1"/>
  <c r="F584" i="12"/>
  <c r="F585" i="12"/>
  <c r="I585" i="12" s="1"/>
  <c r="F586" i="12"/>
  <c r="H586" i="12" s="1"/>
  <c r="F587" i="12"/>
  <c r="I587" i="12" s="1"/>
  <c r="F588" i="12"/>
  <c r="F589" i="12"/>
  <c r="I589" i="12" s="1"/>
  <c r="F590" i="12"/>
  <c r="G590" i="12" s="1"/>
  <c r="F591" i="12"/>
  <c r="I591" i="12" s="1"/>
  <c r="F592" i="12"/>
  <c r="F593" i="12"/>
  <c r="I593" i="12" s="1"/>
  <c r="F594" i="12"/>
  <c r="G594" i="12" s="1"/>
  <c r="F595" i="12"/>
  <c r="I595" i="12" s="1"/>
  <c r="F596" i="12"/>
  <c r="F597" i="12"/>
  <c r="I597" i="12" s="1"/>
  <c r="F598" i="12"/>
  <c r="I598" i="12" s="1"/>
  <c r="F599" i="12"/>
  <c r="I599" i="12" s="1"/>
  <c r="F600" i="12"/>
  <c r="F601" i="12"/>
  <c r="F602" i="12"/>
  <c r="H602" i="12" s="1"/>
  <c r="F603" i="12"/>
  <c r="F604" i="12"/>
  <c r="F605" i="12"/>
  <c r="F606" i="12"/>
  <c r="G606" i="12" s="1"/>
  <c r="F607" i="12"/>
  <c r="F608" i="12"/>
  <c r="F609" i="12"/>
  <c r="F610" i="12"/>
  <c r="G610" i="12" s="1"/>
  <c r="F611" i="12"/>
  <c r="F612" i="12"/>
  <c r="F613" i="12"/>
  <c r="F614" i="12"/>
  <c r="I614" i="12" s="1"/>
  <c r="F615" i="12"/>
  <c r="F616" i="12"/>
  <c r="F617" i="12"/>
  <c r="F618" i="12"/>
  <c r="H618" i="12" s="1"/>
  <c r="F619" i="12"/>
  <c r="F620" i="12"/>
  <c r="F621" i="12"/>
  <c r="F622" i="12"/>
  <c r="G622" i="12" s="1"/>
  <c r="F623" i="12"/>
  <c r="F624" i="12"/>
  <c r="F625" i="12"/>
  <c r="F626" i="12"/>
  <c r="I626" i="12" s="1"/>
  <c r="F627" i="12"/>
  <c r="H627" i="12" s="1"/>
  <c r="F628" i="12"/>
  <c r="I628" i="12" s="1"/>
  <c r="F629" i="12"/>
  <c r="I629" i="12" s="1"/>
  <c r="F630" i="12"/>
  <c r="I630" i="12" s="1"/>
  <c r="F631" i="12"/>
  <c r="F632" i="12"/>
  <c r="I632" i="12"/>
  <c r="F633" i="12"/>
  <c r="G633" i="12" s="1"/>
  <c r="F634" i="12"/>
  <c r="F635" i="12"/>
  <c r="F636" i="12"/>
  <c r="F637" i="12"/>
  <c r="I637" i="12" s="1"/>
  <c r="F638" i="12"/>
  <c r="I638" i="12" s="1"/>
  <c r="F639" i="12"/>
  <c r="G639" i="12" s="1"/>
  <c r="F640" i="12"/>
  <c r="I640" i="12" s="1"/>
  <c r="F641" i="12"/>
  <c r="H641" i="12" s="1"/>
  <c r="F642" i="12"/>
  <c r="I642" i="12" s="1"/>
  <c r="F643" i="12"/>
  <c r="G643" i="12" s="1"/>
  <c r="F644" i="12"/>
  <c r="H644" i="12" s="1"/>
  <c r="F645" i="12"/>
  <c r="G645" i="12" s="1"/>
  <c r="F646" i="12"/>
  <c r="H646" i="12" s="1"/>
  <c r="F647" i="12"/>
  <c r="F648" i="12"/>
  <c r="H648" i="12" s="1"/>
  <c r="F649" i="12"/>
  <c r="G649" i="12" s="1"/>
  <c r="F650" i="12"/>
  <c r="H650" i="12" s="1"/>
  <c r="F651" i="12"/>
  <c r="G651" i="12" s="1"/>
  <c r="F652" i="12"/>
  <c r="H652" i="12" s="1"/>
  <c r="F653" i="12"/>
  <c r="G653" i="12" s="1"/>
  <c r="F654" i="12"/>
  <c r="H654" i="12" s="1"/>
  <c r="F655" i="12"/>
  <c r="F656" i="12"/>
  <c r="H656" i="12" s="1"/>
  <c r="F657" i="12"/>
  <c r="I657" i="12" s="1"/>
  <c r="F658" i="12"/>
  <c r="H658" i="12" s="1"/>
  <c r="F659" i="12"/>
  <c r="F660" i="12"/>
  <c r="H660" i="12" s="1"/>
  <c r="F661" i="12"/>
  <c r="G661" i="12" s="1"/>
  <c r="F662" i="12"/>
  <c r="H662" i="12" s="1"/>
  <c r="F663" i="12"/>
  <c r="F664" i="12"/>
  <c r="F665" i="12"/>
  <c r="F666" i="12"/>
  <c r="H666" i="12" s="1"/>
  <c r="F667" i="12"/>
  <c r="G667" i="12" s="1"/>
  <c r="F668" i="12"/>
  <c r="H668" i="12" s="1"/>
  <c r="F669" i="12"/>
  <c r="G669" i="12" s="1"/>
  <c r="F670" i="12"/>
  <c r="H670" i="12" s="1"/>
  <c r="F671" i="12"/>
  <c r="F672" i="12"/>
  <c r="H672" i="12" s="1"/>
  <c r="F673" i="12"/>
  <c r="G673" i="12" s="1"/>
  <c r="F674" i="12"/>
  <c r="H674" i="12" s="1"/>
  <c r="F675" i="12"/>
  <c r="I675" i="12" s="1"/>
  <c r="F676" i="12"/>
  <c r="F677" i="12"/>
  <c r="G677" i="12" s="1"/>
  <c r="F678" i="12"/>
  <c r="F679" i="12"/>
  <c r="G679" i="12" s="1"/>
  <c r="F680" i="12"/>
  <c r="H680" i="12" s="1"/>
  <c r="F681" i="12"/>
  <c r="F682" i="12"/>
  <c r="I682" i="12" s="1"/>
  <c r="F683" i="12"/>
  <c r="F684" i="12"/>
  <c r="H684" i="12" s="1"/>
  <c r="F685" i="12"/>
  <c r="G685" i="12" s="1"/>
  <c r="F686" i="12"/>
  <c r="F687" i="12"/>
  <c r="H687" i="12" s="1"/>
  <c r="F688" i="12"/>
  <c r="H688" i="12" s="1"/>
  <c r="F689" i="12"/>
  <c r="G689" i="12" s="1"/>
  <c r="F690" i="12"/>
  <c r="F691" i="12"/>
  <c r="F692" i="12"/>
  <c r="H692" i="12" s="1"/>
  <c r="F693" i="12"/>
  <c r="F694" i="12"/>
  <c r="I694" i="12" s="1"/>
  <c r="F695" i="12"/>
  <c r="F696" i="12"/>
  <c r="F697" i="12"/>
  <c r="G697" i="12" s="1"/>
  <c r="F698" i="12"/>
  <c r="F699" i="12"/>
  <c r="F700" i="12"/>
  <c r="F701" i="12"/>
  <c r="H701" i="12" s="1"/>
  <c r="F702" i="12"/>
  <c r="H702" i="12" s="1"/>
  <c r="F703" i="12"/>
  <c r="H703" i="12" s="1"/>
  <c r="F704" i="12"/>
  <c r="F705" i="12"/>
  <c r="I705" i="12" s="1"/>
  <c r="F706" i="12"/>
  <c r="G706" i="12" s="1"/>
  <c r="F707" i="12"/>
  <c r="F708" i="12"/>
  <c r="F709" i="12"/>
  <c r="F710" i="12"/>
  <c r="F711" i="12"/>
  <c r="H711" i="12" s="1"/>
  <c r="F712" i="12"/>
  <c r="H712" i="12" s="1"/>
  <c r="F713" i="12"/>
  <c r="H713" i="12" s="1"/>
  <c r="F714" i="12"/>
  <c r="I714" i="12" s="1"/>
  <c r="G714" i="12"/>
  <c r="F715" i="12"/>
  <c r="H715" i="12" s="1"/>
  <c r="F716" i="12"/>
  <c r="I716" i="12" s="1"/>
  <c r="F717" i="12"/>
  <c r="F718" i="12"/>
  <c r="F719" i="12"/>
  <c r="H719" i="12" s="1"/>
  <c r="F720" i="12"/>
  <c r="H720" i="12" s="1"/>
  <c r="F721" i="12"/>
  <c r="F722" i="12"/>
  <c r="I722" i="12" s="1"/>
  <c r="F723" i="12"/>
  <c r="I723" i="12" s="1"/>
  <c r="F724" i="12"/>
  <c r="I724" i="12" s="1"/>
  <c r="F725" i="12"/>
  <c r="F726" i="12"/>
  <c r="F727" i="12"/>
  <c r="F728" i="12"/>
  <c r="H728" i="12" s="1"/>
  <c r="F729" i="12"/>
  <c r="F730" i="12"/>
  <c r="F731" i="12"/>
  <c r="F732" i="12"/>
  <c r="I732" i="12" s="1"/>
  <c r="F733" i="12"/>
  <c r="F734" i="12"/>
  <c r="G734" i="12" s="1"/>
  <c r="F735" i="12"/>
  <c r="F736" i="12"/>
  <c r="H736" i="12" s="1"/>
  <c r="F737" i="12"/>
  <c r="F738" i="12"/>
  <c r="F739" i="12"/>
  <c r="F740" i="12"/>
  <c r="G740" i="12" s="1"/>
  <c r="F741" i="12"/>
  <c r="I741" i="12" s="1"/>
  <c r="F742" i="12"/>
  <c r="G742" i="12" s="1"/>
  <c r="F743" i="12"/>
  <c r="I743" i="12" s="1"/>
  <c r="F744" i="12"/>
  <c r="F745" i="12"/>
  <c r="I745" i="12" s="1"/>
  <c r="F746" i="12"/>
  <c r="F747" i="12"/>
  <c r="H747" i="12" s="1"/>
  <c r="F748" i="12"/>
  <c r="F749" i="12"/>
  <c r="F750" i="12"/>
  <c r="G750" i="12" s="1"/>
  <c r="F751" i="12"/>
  <c r="I751" i="12" s="1"/>
  <c r="F752" i="12"/>
  <c r="G752" i="12" s="1"/>
  <c r="F753" i="12"/>
  <c r="G753" i="12" s="1"/>
  <c r="H753" i="12"/>
  <c r="F754" i="12"/>
  <c r="G754" i="12" s="1"/>
  <c r="F755" i="12"/>
  <c r="I755" i="12" s="1"/>
  <c r="F756" i="12"/>
  <c r="G756" i="12"/>
  <c r="F757" i="12"/>
  <c r="F758" i="12"/>
  <c r="H758" i="12" s="1"/>
  <c r="F759" i="12"/>
  <c r="I759" i="12" s="1"/>
  <c r="F760" i="12"/>
  <c r="G760" i="12" s="1"/>
  <c r="F761" i="12"/>
  <c r="H761" i="12" s="1"/>
  <c r="F762" i="12"/>
  <c r="I762" i="12" s="1"/>
  <c r="H762" i="12"/>
  <c r="F763" i="12"/>
  <c r="I763" i="12" s="1"/>
  <c r="F764" i="12"/>
  <c r="G764" i="12" s="1"/>
  <c r="F765" i="12"/>
  <c r="F766" i="12"/>
  <c r="F767" i="12"/>
  <c r="I767" i="12" s="1"/>
  <c r="F768" i="12"/>
  <c r="G768" i="12" s="1"/>
  <c r="F769" i="12"/>
  <c r="F770" i="12"/>
  <c r="G770" i="12" s="1"/>
  <c r="H770" i="12"/>
  <c r="F771" i="12"/>
  <c r="I771" i="12" s="1"/>
  <c r="F772" i="12"/>
  <c r="G772" i="12" s="1"/>
  <c r="F773" i="12"/>
  <c r="H773" i="12"/>
  <c r="F774" i="12"/>
  <c r="F775" i="12"/>
  <c r="I775" i="12" s="1"/>
  <c r="F776" i="12"/>
  <c r="G776" i="12" s="1"/>
  <c r="F777" i="12"/>
  <c r="H777" i="12" s="1"/>
  <c r="F778" i="12"/>
  <c r="F779" i="12"/>
  <c r="I779" i="12" s="1"/>
  <c r="F780" i="12"/>
  <c r="G780" i="12" s="1"/>
  <c r="F781" i="12"/>
  <c r="I781" i="12" s="1"/>
  <c r="F782" i="12"/>
  <c r="I782" i="12"/>
  <c r="F783" i="12"/>
  <c r="I783" i="12" s="1"/>
  <c r="F784" i="12"/>
  <c r="G784" i="12" s="1"/>
  <c r="F785" i="12"/>
  <c r="G785" i="12" s="1"/>
  <c r="F786" i="12"/>
  <c r="F787" i="12"/>
  <c r="I787" i="12" s="1"/>
  <c r="F788" i="12"/>
  <c r="G788" i="12" s="1"/>
  <c r="F789" i="12"/>
  <c r="I789" i="12" s="1"/>
  <c r="F790" i="12"/>
  <c r="F791" i="12"/>
  <c r="I791" i="12" s="1"/>
  <c r="F792" i="12"/>
  <c r="G792" i="12" s="1"/>
  <c r="F793" i="12"/>
  <c r="H793" i="12" s="1"/>
  <c r="F794" i="12"/>
  <c r="F795" i="12"/>
  <c r="I795" i="12" s="1"/>
  <c r="F796" i="12"/>
  <c r="G796" i="12" s="1"/>
  <c r="F797" i="12"/>
  <c r="F798" i="12"/>
  <c r="H798" i="12" s="1"/>
  <c r="F799" i="12"/>
  <c r="I799" i="12" s="1"/>
  <c r="F800" i="12"/>
  <c r="F801" i="12"/>
  <c r="H801" i="12" s="1"/>
  <c r="F802" i="12"/>
  <c r="I802" i="12" s="1"/>
  <c r="F803" i="12"/>
  <c r="I803" i="12" s="1"/>
  <c r="F804" i="12"/>
  <c r="G804" i="12" s="1"/>
  <c r="F805" i="12"/>
  <c r="H805" i="12" s="1"/>
  <c r="F806" i="12"/>
  <c r="G806" i="12" s="1"/>
  <c r="F807" i="12"/>
  <c r="I807" i="12" s="1"/>
  <c r="F808" i="12"/>
  <c r="F809" i="12"/>
  <c r="H809" i="12" s="1"/>
  <c r="F810" i="12"/>
  <c r="I810" i="12" s="1"/>
  <c r="F811" i="12"/>
  <c r="I811" i="12" s="1"/>
  <c r="F812" i="12"/>
  <c r="G812" i="12" s="1"/>
  <c r="F813" i="12"/>
  <c r="I813" i="12" s="1"/>
  <c r="F814" i="12"/>
  <c r="I814" i="12" s="1"/>
  <c r="G814" i="12"/>
  <c r="H814" i="12"/>
  <c r="F815" i="12"/>
  <c r="I815" i="12" s="1"/>
  <c r="F816" i="12"/>
  <c r="G816" i="12" s="1"/>
  <c r="F817" i="12"/>
  <c r="H817" i="12" s="1"/>
  <c r="F818" i="12"/>
  <c r="F819" i="12"/>
  <c r="I819" i="12" s="1"/>
  <c r="F820" i="12"/>
  <c r="G820" i="12" s="1"/>
  <c r="F821" i="12"/>
  <c r="H821" i="12" s="1"/>
  <c r="F822" i="12"/>
  <c r="I822" i="12" s="1"/>
  <c r="F823" i="12"/>
  <c r="I823" i="12" s="1"/>
  <c r="F824" i="12"/>
  <c r="G824" i="12" s="1"/>
  <c r="F825" i="12"/>
  <c r="H825" i="12" s="1"/>
  <c r="F826" i="12"/>
  <c r="F827" i="12"/>
  <c r="I827" i="12"/>
  <c r="F828" i="12"/>
  <c r="G828" i="12" s="1"/>
  <c r="F829" i="12"/>
  <c r="F830" i="12"/>
  <c r="G830" i="12" s="1"/>
  <c r="F831" i="12"/>
  <c r="G831" i="12" s="1"/>
  <c r="F832" i="12"/>
  <c r="I832" i="12" s="1"/>
  <c r="F833" i="12"/>
  <c r="F834" i="12"/>
  <c r="G834" i="12" s="1"/>
  <c r="F835" i="12"/>
  <c r="G835" i="12" s="1"/>
  <c r="F836" i="12"/>
  <c r="F837" i="12"/>
  <c r="H837" i="12" s="1"/>
  <c r="F838" i="12"/>
  <c r="G838" i="12" s="1"/>
  <c r="F839" i="12"/>
  <c r="G839" i="12" s="1"/>
  <c r="F840" i="12"/>
  <c r="H840" i="12" s="1"/>
  <c r="F841" i="12"/>
  <c r="H841" i="12" s="1"/>
  <c r="F842" i="12"/>
  <c r="I842" i="12" s="1"/>
  <c r="F843" i="12"/>
  <c r="G843" i="12" s="1"/>
  <c r="F844" i="12"/>
  <c r="F845" i="12"/>
  <c r="G845" i="12"/>
  <c r="F846" i="12"/>
  <c r="G846" i="12" s="1"/>
  <c r="F847" i="12"/>
  <c r="G847" i="12" s="1"/>
  <c r="F848" i="12"/>
  <c r="F849" i="12"/>
  <c r="F850" i="12"/>
  <c r="I850" i="12" s="1"/>
  <c r="F851" i="12"/>
  <c r="F852" i="12"/>
  <c r="F853" i="12"/>
  <c r="F854" i="12"/>
  <c r="G854" i="12" s="1"/>
  <c r="F855" i="12"/>
  <c r="G855" i="12" s="1"/>
  <c r="F856" i="12"/>
  <c r="F857" i="12"/>
  <c r="G857" i="12" s="1"/>
  <c r="F858" i="12"/>
  <c r="I858" i="12" s="1"/>
  <c r="F859" i="12"/>
  <c r="F860" i="12"/>
  <c r="F861" i="12"/>
  <c r="I861" i="12" s="1"/>
  <c r="F862" i="12"/>
  <c r="I862" i="12" s="1"/>
  <c r="F863" i="12"/>
  <c r="G863" i="12" s="1"/>
  <c r="F864" i="12"/>
  <c r="F865" i="12"/>
  <c r="F866" i="12"/>
  <c r="G866" i="12" s="1"/>
  <c r="F867" i="12"/>
  <c r="G867" i="12" s="1"/>
  <c r="F868" i="12"/>
  <c r="F869" i="12"/>
  <c r="I869" i="12" s="1"/>
  <c r="G869" i="12"/>
  <c r="F870" i="12"/>
  <c r="F871" i="12"/>
  <c r="G871" i="12" s="1"/>
  <c r="F872" i="12"/>
  <c r="F873" i="12"/>
  <c r="I873" i="12" s="1"/>
  <c r="F874" i="12"/>
  <c r="F875" i="12"/>
  <c r="G875" i="12" s="1"/>
  <c r="F876" i="12"/>
  <c r="F877" i="12"/>
  <c r="H877" i="12" s="1"/>
  <c r="F878" i="12"/>
  <c r="H878" i="12" s="1"/>
  <c r="F879" i="12"/>
  <c r="G879" i="12" s="1"/>
  <c r="F880" i="12"/>
  <c r="F881" i="12"/>
  <c r="G881" i="12" s="1"/>
  <c r="F882" i="12"/>
  <c r="I882" i="12" s="1"/>
  <c r="F883" i="12"/>
  <c r="G883" i="12" s="1"/>
  <c r="F884" i="12"/>
  <c r="F885" i="12"/>
  <c r="H885" i="12" s="1"/>
  <c r="F886" i="12"/>
  <c r="F887" i="12"/>
  <c r="G887" i="12" s="1"/>
  <c r="F888" i="12"/>
  <c r="F889" i="12"/>
  <c r="G889" i="12" s="1"/>
  <c r="F890" i="12"/>
  <c r="F891" i="12"/>
  <c r="G891" i="12" s="1"/>
  <c r="F892" i="12"/>
  <c r="F893" i="12"/>
  <c r="I893" i="12" s="1"/>
  <c r="F894" i="12"/>
  <c r="H894" i="12" s="1"/>
  <c r="F895" i="12"/>
  <c r="G895" i="12" s="1"/>
  <c r="F896" i="12"/>
  <c r="H896" i="12" s="1"/>
  <c r="F897" i="12"/>
  <c r="I897" i="12" s="1"/>
  <c r="F898" i="12"/>
  <c r="G898" i="12" s="1"/>
  <c r="F899" i="12"/>
  <c r="G899" i="12" s="1"/>
  <c r="F900" i="12"/>
  <c r="G900" i="12" s="1"/>
  <c r="F901" i="12"/>
  <c r="G901" i="12" s="1"/>
  <c r="F902" i="12"/>
  <c r="F903" i="12"/>
  <c r="G903" i="12" s="1"/>
  <c r="F904" i="12"/>
  <c r="F905" i="12"/>
  <c r="I905" i="12" s="1"/>
  <c r="F906" i="12"/>
  <c r="I906" i="12" s="1"/>
  <c r="F907" i="12"/>
  <c r="G907" i="12" s="1"/>
  <c r="F908" i="12"/>
  <c r="F909" i="12"/>
  <c r="H909" i="12" s="1"/>
  <c r="F910" i="12"/>
  <c r="F911" i="12"/>
  <c r="G911" i="12" s="1"/>
  <c r="F912" i="12"/>
  <c r="F913" i="12"/>
  <c r="H913" i="12" s="1"/>
  <c r="F914" i="12"/>
  <c r="G914" i="12" s="1"/>
  <c r="F915" i="12"/>
  <c r="F916" i="12"/>
  <c r="F917" i="12"/>
  <c r="G917" i="12" s="1"/>
  <c r="F918" i="12"/>
  <c r="H918" i="12" s="1"/>
  <c r="F919" i="12"/>
  <c r="F920" i="12"/>
  <c r="F921" i="12"/>
  <c r="I921" i="12" s="1"/>
  <c r="F922" i="12"/>
  <c r="G922" i="12" s="1"/>
  <c r="F923" i="12"/>
  <c r="H923" i="12" s="1"/>
  <c r="F924" i="12"/>
  <c r="F925" i="12"/>
  <c r="I925" i="12" s="1"/>
  <c r="F926" i="12"/>
  <c r="F927" i="12"/>
  <c r="F928" i="12"/>
  <c r="F929" i="12"/>
  <c r="G929" i="12" s="1"/>
  <c r="F930" i="12"/>
  <c r="G930" i="12" s="1"/>
  <c r="F931" i="12"/>
  <c r="F932" i="12"/>
  <c r="F933" i="12"/>
  <c r="H933" i="12" s="1"/>
  <c r="F934" i="12"/>
  <c r="I934" i="12" s="1"/>
  <c r="F935" i="12"/>
  <c r="F936" i="12"/>
  <c r="F937" i="12"/>
  <c r="G937" i="12" s="1"/>
  <c r="F938" i="12"/>
  <c r="F939" i="12"/>
  <c r="F940" i="12"/>
  <c r="H940" i="12" s="1"/>
  <c r="F941" i="12"/>
  <c r="G941" i="12" s="1"/>
  <c r="F942" i="12"/>
  <c r="F943" i="12"/>
  <c r="H943" i="12" s="1"/>
  <c r="F944" i="12"/>
  <c r="F945" i="12"/>
  <c r="H945" i="12" s="1"/>
  <c r="G945" i="12"/>
  <c r="F946" i="12"/>
  <c r="G946" i="12" s="1"/>
  <c r="F947" i="12"/>
  <c r="G947" i="12" s="1"/>
  <c r="F948" i="12"/>
  <c r="F949" i="12"/>
  <c r="F950" i="12"/>
  <c r="F951" i="12"/>
  <c r="F952" i="12"/>
  <c r="F953" i="12"/>
  <c r="H953" i="12" s="1"/>
  <c r="F954" i="12"/>
  <c r="G954" i="12" s="1"/>
  <c r="F955" i="12"/>
  <c r="I955" i="12" s="1"/>
  <c r="F956" i="12"/>
  <c r="F957" i="12"/>
  <c r="F958" i="12"/>
  <c r="I958" i="12" s="1"/>
  <c r="F959" i="12"/>
  <c r="H959" i="12" s="1"/>
  <c r="F960" i="12"/>
  <c r="G960" i="12" s="1"/>
  <c r="F961" i="12"/>
  <c r="G961" i="12" s="1"/>
  <c r="F962" i="12"/>
  <c r="F963" i="12"/>
  <c r="G963" i="12" s="1"/>
  <c r="F964" i="12"/>
  <c r="G964" i="12" s="1"/>
  <c r="F965" i="12"/>
  <c r="G965" i="12" s="1"/>
  <c r="F966" i="12"/>
  <c r="I966" i="12" s="1"/>
  <c r="F967" i="12"/>
  <c r="H967" i="12" s="1"/>
  <c r="F968" i="12"/>
  <c r="F969" i="12"/>
  <c r="H969" i="12" s="1"/>
  <c r="F970" i="12"/>
  <c r="I970" i="12" s="1"/>
  <c r="F971" i="12"/>
  <c r="F972" i="12"/>
  <c r="H972" i="12" s="1"/>
  <c r="F973" i="12"/>
  <c r="G973" i="12"/>
  <c r="F974" i="12"/>
  <c r="I974" i="12" s="1"/>
  <c r="F975" i="12"/>
  <c r="F976" i="12"/>
  <c r="G976" i="12" s="1"/>
  <c r="F977" i="12"/>
  <c r="G977" i="12" s="1"/>
  <c r="F978" i="12"/>
  <c r="H978" i="12" s="1"/>
  <c r="F979" i="12"/>
  <c r="H979" i="12" s="1"/>
  <c r="F980" i="12"/>
  <c r="F981" i="12"/>
  <c r="G981" i="12" s="1"/>
  <c r="F982" i="12"/>
  <c r="I982" i="12" s="1"/>
  <c r="F983" i="12"/>
  <c r="F984" i="12"/>
  <c r="G984" i="12" s="1"/>
  <c r="F985" i="12"/>
  <c r="H985" i="12" s="1"/>
  <c r="F986" i="12"/>
  <c r="F987" i="12"/>
  <c r="H987" i="12" s="1"/>
  <c r="F988" i="12"/>
  <c r="G988" i="12" s="1"/>
  <c r="F989" i="12"/>
  <c r="I989" i="12" s="1"/>
  <c r="F990" i="12"/>
  <c r="I990" i="12" s="1"/>
  <c r="F991" i="12"/>
  <c r="H991" i="12" s="1"/>
  <c r="F992" i="12"/>
  <c r="G992" i="12" s="1"/>
  <c r="F993" i="12"/>
  <c r="I993" i="12" s="1"/>
  <c r="F994" i="12"/>
  <c r="I994" i="12" s="1"/>
  <c r="F995" i="12"/>
  <c r="H995" i="12" s="1"/>
  <c r="F996" i="12"/>
  <c r="F997" i="12"/>
  <c r="F998" i="12"/>
  <c r="F999" i="12"/>
  <c r="F1000" i="12"/>
  <c r="G1000" i="12" s="1"/>
  <c r="F1001" i="12"/>
  <c r="H1001" i="12" s="1"/>
  <c r="H60" i="10"/>
  <c r="H59" i="10"/>
  <c r="H58" i="10"/>
  <c r="D55" i="29"/>
  <c r="D56" i="29" s="1"/>
  <c r="H34" i="10"/>
  <c r="H38" i="10" s="1"/>
  <c r="H44" i="10"/>
  <c r="H48" i="10" s="1"/>
  <c r="H71" i="10"/>
  <c r="H72" i="10"/>
  <c r="H73" i="10"/>
  <c r="H74" i="10"/>
  <c r="H75" i="10"/>
  <c r="H76" i="10"/>
  <c r="H77" i="10"/>
  <c r="H78" i="10"/>
  <c r="H79" i="10"/>
  <c r="O34" i="10"/>
  <c r="O38" i="10" s="1"/>
  <c r="F9" i="12"/>
  <c r="F10" i="12"/>
  <c r="I10" i="12" s="1"/>
  <c r="D50" i="7"/>
  <c r="F11" i="12"/>
  <c r="I11" i="12" s="1"/>
  <c r="F12" i="12"/>
  <c r="F13" i="12"/>
  <c r="F14" i="12"/>
  <c r="F15" i="12"/>
  <c r="G15" i="12" s="1"/>
  <c r="F16" i="12"/>
  <c r="I16" i="12" s="1"/>
  <c r="F17" i="12"/>
  <c r="H17" i="12" s="1"/>
  <c r="F18" i="12"/>
  <c r="F19" i="12"/>
  <c r="F20" i="12"/>
  <c r="G20" i="12" s="1"/>
  <c r="F21" i="12"/>
  <c r="G21" i="12" s="1"/>
  <c r="F22" i="12"/>
  <c r="F23" i="12"/>
  <c r="I23" i="12" s="1"/>
  <c r="F24" i="12"/>
  <c r="F25" i="12"/>
  <c r="F26" i="12"/>
  <c r="F27" i="12"/>
  <c r="F28" i="12"/>
  <c r="I28" i="12" s="1"/>
  <c r="F29" i="12"/>
  <c r="F30" i="12"/>
  <c r="F31" i="12"/>
  <c r="F32" i="12"/>
  <c r="H32" i="12" s="1"/>
  <c r="F33" i="12"/>
  <c r="F34" i="12"/>
  <c r="F35" i="12"/>
  <c r="G35" i="12" s="1"/>
  <c r="F36" i="12"/>
  <c r="F37" i="12"/>
  <c r="F38" i="12"/>
  <c r="I38" i="12" s="1"/>
  <c r="F39" i="12"/>
  <c r="F40" i="12"/>
  <c r="G40" i="12" s="1"/>
  <c r="F41" i="12"/>
  <c r="F42" i="12"/>
  <c r="F43" i="12"/>
  <c r="I43" i="12" s="1"/>
  <c r="F44" i="12"/>
  <c r="G44" i="12" s="1"/>
  <c r="F45" i="12"/>
  <c r="F46" i="12"/>
  <c r="F47" i="12"/>
  <c r="I47" i="12" s="1"/>
  <c r="F48" i="12"/>
  <c r="H48" i="12" s="1"/>
  <c r="F49" i="12"/>
  <c r="F50" i="12"/>
  <c r="F51" i="12"/>
  <c r="G51" i="12" s="1"/>
  <c r="F52" i="12"/>
  <c r="I52" i="12" s="1"/>
  <c r="F53" i="12"/>
  <c r="F54" i="12"/>
  <c r="G54" i="12" s="1"/>
  <c r="F55" i="12"/>
  <c r="H55" i="12" s="1"/>
  <c r="F56" i="12"/>
  <c r="I56" i="12" s="1"/>
  <c r="F57" i="12"/>
  <c r="F58" i="12"/>
  <c r="H58" i="12" s="1"/>
  <c r="F59" i="12"/>
  <c r="F60" i="12"/>
  <c r="F61" i="12"/>
  <c r="G61" i="12" s="1"/>
  <c r="F62" i="12"/>
  <c r="H62" i="12" s="1"/>
  <c r="F63" i="12"/>
  <c r="G63" i="12" s="1"/>
  <c r="F64" i="12"/>
  <c r="G64" i="12" s="1"/>
  <c r="F65" i="12"/>
  <c r="F66" i="12"/>
  <c r="F67" i="12"/>
  <c r="G67" i="12" s="1"/>
  <c r="F68" i="12"/>
  <c r="F69" i="12"/>
  <c r="H69" i="12" s="1"/>
  <c r="F70" i="12"/>
  <c r="F71" i="12"/>
  <c r="I71" i="12" s="1"/>
  <c r="F72" i="12"/>
  <c r="I72" i="12" s="1"/>
  <c r="F73" i="12"/>
  <c r="I73" i="12" s="1"/>
  <c r="F74" i="12"/>
  <c r="F75" i="12"/>
  <c r="I75" i="12" s="1"/>
  <c r="F76" i="12"/>
  <c r="I76" i="12" s="1"/>
  <c r="F77" i="12"/>
  <c r="F78" i="12"/>
  <c r="I78" i="12" s="1"/>
  <c r="F79" i="12"/>
  <c r="I79" i="12" s="1"/>
  <c r="F80" i="12"/>
  <c r="F81" i="12"/>
  <c r="F82" i="12"/>
  <c r="F83" i="12"/>
  <c r="F84" i="12"/>
  <c r="H84" i="12" s="1"/>
  <c r="F85" i="12"/>
  <c r="I85" i="12" s="1"/>
  <c r="F86" i="12"/>
  <c r="H86" i="12" s="1"/>
  <c r="F87" i="12"/>
  <c r="H87" i="12" s="1"/>
  <c r="F88" i="12"/>
  <c r="I88" i="12" s="1"/>
  <c r="F89" i="12"/>
  <c r="H89" i="12" s="1"/>
  <c r="F90" i="12"/>
  <c r="F91" i="12"/>
  <c r="G91" i="12" s="1"/>
  <c r="F92" i="12"/>
  <c r="F93" i="12"/>
  <c r="H93" i="12" s="1"/>
  <c r="F94" i="12"/>
  <c r="F95" i="12"/>
  <c r="G95" i="12" s="1"/>
  <c r="F96" i="12"/>
  <c r="G96" i="12" s="1"/>
  <c r="F97" i="12"/>
  <c r="F98" i="12"/>
  <c r="I98" i="12" s="1"/>
  <c r="F99" i="12"/>
  <c r="G99" i="12" s="1"/>
  <c r="F100" i="12"/>
  <c r="I100" i="12" s="1"/>
  <c r="F101" i="12"/>
  <c r="H101" i="12" s="1"/>
  <c r="F102" i="12"/>
  <c r="F103" i="12"/>
  <c r="F104" i="12"/>
  <c r="F105" i="12"/>
  <c r="F106" i="12"/>
  <c r="G106" i="12" s="1"/>
  <c r="F107" i="12"/>
  <c r="G107" i="12" s="1"/>
  <c r="F108" i="12"/>
  <c r="F109" i="12"/>
  <c r="F110" i="12"/>
  <c r="F111" i="12"/>
  <c r="G111" i="12" s="1"/>
  <c r="F112" i="12"/>
  <c r="F113" i="12"/>
  <c r="I113" i="12" s="1"/>
  <c r="F114" i="12"/>
  <c r="H114" i="12" s="1"/>
  <c r="F115" i="12"/>
  <c r="I115" i="12" s="1"/>
  <c r="F116" i="12"/>
  <c r="F117" i="12"/>
  <c r="F118" i="12"/>
  <c r="F119" i="12"/>
  <c r="F120" i="12"/>
  <c r="F121" i="12"/>
  <c r="F122" i="12"/>
  <c r="F123" i="12"/>
  <c r="F124" i="12"/>
  <c r="I124" i="12" s="1"/>
  <c r="F125" i="12"/>
  <c r="G125" i="12" s="1"/>
  <c r="F126" i="12"/>
  <c r="I126" i="12" s="1"/>
  <c r="F127" i="12"/>
  <c r="H127" i="12" s="1"/>
  <c r="F128" i="12"/>
  <c r="I128" i="12" s="1"/>
  <c r="F129" i="12"/>
  <c r="G129" i="12" s="1"/>
  <c r="F130" i="12"/>
  <c r="G130" i="12" s="1"/>
  <c r="F131" i="12"/>
  <c r="I131" i="12" s="1"/>
  <c r="F132" i="12"/>
  <c r="F133" i="12"/>
  <c r="F134" i="12"/>
  <c r="I134" i="12" s="1"/>
  <c r="F135" i="12"/>
  <c r="I135" i="12" s="1"/>
  <c r="F136" i="12"/>
  <c r="I136" i="12" s="1"/>
  <c r="F137" i="12"/>
  <c r="F138" i="12"/>
  <c r="F139" i="12"/>
  <c r="H139" i="12" s="1"/>
  <c r="F140" i="12"/>
  <c r="I140" i="12" s="1"/>
  <c r="F141" i="12"/>
  <c r="F142" i="12"/>
  <c r="F143" i="12"/>
  <c r="G143" i="12" s="1"/>
  <c r="F144" i="12"/>
  <c r="F145" i="12"/>
  <c r="F146" i="12"/>
  <c r="I146" i="12" s="1"/>
  <c r="F147" i="12"/>
  <c r="H147" i="12" s="1"/>
  <c r="F148" i="12"/>
  <c r="F149" i="12"/>
  <c r="I149" i="12" s="1"/>
  <c r="F150" i="12"/>
  <c r="F151" i="12"/>
  <c r="F152" i="12"/>
  <c r="F153" i="12"/>
  <c r="H153" i="12" s="1"/>
  <c r="F154" i="12"/>
  <c r="F155" i="12"/>
  <c r="G155" i="12" s="1"/>
  <c r="F156" i="12"/>
  <c r="I156" i="12" s="1"/>
  <c r="F157" i="12"/>
  <c r="G157" i="12" s="1"/>
  <c r="F158" i="12"/>
  <c r="H158" i="12" s="1"/>
  <c r="F159" i="12"/>
  <c r="F160" i="12"/>
  <c r="F161" i="12"/>
  <c r="H161" i="12" s="1"/>
  <c r="F162" i="12"/>
  <c r="F163" i="12"/>
  <c r="F164" i="12"/>
  <c r="F165" i="12"/>
  <c r="F166" i="12"/>
  <c r="I166" i="12" s="1"/>
  <c r="F167" i="12"/>
  <c r="H167" i="12" s="1"/>
  <c r="F168" i="12"/>
  <c r="F169" i="12"/>
  <c r="I169" i="12" s="1"/>
  <c r="F170" i="12"/>
  <c r="H170" i="12" s="1"/>
  <c r="F171" i="12"/>
  <c r="F172" i="12"/>
  <c r="F173" i="12"/>
  <c r="H173" i="12" s="1"/>
  <c r="F174" i="12"/>
  <c r="I174" i="12" s="1"/>
  <c r="F175" i="12"/>
  <c r="I175" i="12" s="1"/>
  <c r="F176" i="12"/>
  <c r="F177" i="12"/>
  <c r="G177" i="12" s="1"/>
  <c r="F178" i="12"/>
  <c r="F179" i="12"/>
  <c r="F180" i="12"/>
  <c r="I180" i="12" s="1"/>
  <c r="F181" i="12"/>
  <c r="G181" i="12" s="1"/>
  <c r="F182" i="12"/>
  <c r="I182" i="12" s="1"/>
  <c r="F183" i="12"/>
  <c r="I183" i="12" s="1"/>
  <c r="F184" i="12"/>
  <c r="F185" i="12"/>
  <c r="G185" i="12" s="1"/>
  <c r="F186" i="12"/>
  <c r="F187" i="12"/>
  <c r="F188" i="12"/>
  <c r="F189" i="12"/>
  <c r="I189" i="12" s="1"/>
  <c r="F190" i="12"/>
  <c r="I190" i="12" s="1"/>
  <c r="F191" i="12"/>
  <c r="G191" i="12" s="1"/>
  <c r="F192" i="12"/>
  <c r="F193" i="12"/>
  <c r="F194" i="12"/>
  <c r="H194" i="12" s="1"/>
  <c r="F195" i="12"/>
  <c r="F196" i="12"/>
  <c r="F197" i="12"/>
  <c r="G197" i="12" s="1"/>
  <c r="F198" i="12"/>
  <c r="G198" i="12" s="1"/>
  <c r="F199" i="12"/>
  <c r="I199" i="12" s="1"/>
  <c r="F200" i="12"/>
  <c r="F201" i="12"/>
  <c r="I201" i="12" s="1"/>
  <c r="F202" i="12"/>
  <c r="F203" i="12"/>
  <c r="I203" i="12" s="1"/>
  <c r="F204" i="12"/>
  <c r="F205" i="12"/>
  <c r="I205" i="12" s="1"/>
  <c r="F206" i="12"/>
  <c r="I206" i="12" s="1"/>
  <c r="F207" i="12"/>
  <c r="F208" i="12"/>
  <c r="F209" i="12"/>
  <c r="G209" i="12" s="1"/>
  <c r="F210" i="12"/>
  <c r="I210" i="12" s="1"/>
  <c r="F211" i="12"/>
  <c r="F212" i="12"/>
  <c r="I212" i="12" s="1"/>
  <c r="F213" i="12"/>
  <c r="I213" i="12" s="1"/>
  <c r="F214" i="12"/>
  <c r="G214" i="12" s="1"/>
  <c r="F215" i="12"/>
  <c r="G215" i="12" s="1"/>
  <c r="F216" i="12"/>
  <c r="F217" i="12"/>
  <c r="G217" i="12" s="1"/>
  <c r="F218" i="12"/>
  <c r="F219" i="12"/>
  <c r="I219" i="12" s="1"/>
  <c r="F220" i="12"/>
  <c r="F221" i="12"/>
  <c r="F222" i="12"/>
  <c r="F223" i="12"/>
  <c r="I223" i="12" s="1"/>
  <c r="F224" i="12"/>
  <c r="G224" i="12" s="1"/>
  <c r="F225" i="12"/>
  <c r="G225" i="12" s="1"/>
  <c r="F226" i="12"/>
  <c r="G226" i="12" s="1"/>
  <c r="F227" i="12"/>
  <c r="I227" i="12" s="1"/>
  <c r="F228" i="12"/>
  <c r="F229" i="12"/>
  <c r="H229" i="12" s="1"/>
  <c r="F230" i="12"/>
  <c r="I230" i="12" s="1"/>
  <c r="F231" i="12"/>
  <c r="F232" i="12"/>
  <c r="F233" i="12"/>
  <c r="G233" i="12" s="1"/>
  <c r="F234" i="12"/>
  <c r="H234" i="12" s="1"/>
  <c r="F235" i="12"/>
  <c r="H235" i="12" s="1"/>
  <c r="F236" i="12"/>
  <c r="F237" i="12"/>
  <c r="F238" i="12"/>
  <c r="F239" i="12"/>
  <c r="G239" i="12" s="1"/>
  <c r="F240" i="12"/>
  <c r="F241" i="12"/>
  <c r="H241" i="12" s="1"/>
  <c r="F242" i="12"/>
  <c r="I242" i="12" s="1"/>
  <c r="F243" i="12"/>
  <c r="F244" i="12"/>
  <c r="G244" i="12" s="1"/>
  <c r="F245" i="12"/>
  <c r="H245" i="12" s="1"/>
  <c r="F246" i="12"/>
  <c r="H246" i="12" s="1"/>
  <c r="F247" i="12"/>
  <c r="F248" i="12"/>
  <c r="H248" i="12" s="1"/>
  <c r="F249" i="12"/>
  <c r="H249" i="12" s="1"/>
  <c r="F250" i="12"/>
  <c r="F251" i="12"/>
  <c r="H251" i="12" s="1"/>
  <c r="F252" i="12"/>
  <c r="I252" i="12" s="1"/>
  <c r="F253" i="12"/>
  <c r="I253" i="12" s="1"/>
  <c r="F254" i="12"/>
  <c r="G254" i="12" s="1"/>
  <c r="F255" i="12"/>
  <c r="I255" i="12" s="1"/>
  <c r="F256" i="12"/>
  <c r="F257" i="12"/>
  <c r="H257" i="12" s="1"/>
  <c r="F258" i="12"/>
  <c r="F259" i="12"/>
  <c r="I259" i="12" s="1"/>
  <c r="F260" i="12"/>
  <c r="G260" i="12" s="1"/>
  <c r="F261" i="12"/>
  <c r="I261" i="12" s="1"/>
  <c r="F262" i="12"/>
  <c r="H262" i="12" s="1"/>
  <c r="F263" i="12"/>
  <c r="I263" i="12" s="1"/>
  <c r="F264" i="12"/>
  <c r="G264" i="12" s="1"/>
  <c r="F265" i="12"/>
  <c r="I265" i="12" s="1"/>
  <c r="F266" i="12"/>
  <c r="F267" i="12"/>
  <c r="G267" i="12" s="1"/>
  <c r="F268" i="12"/>
  <c r="H268" i="12" s="1"/>
  <c r="F269" i="12"/>
  <c r="I269" i="12" s="1"/>
  <c r="F270" i="12"/>
  <c r="G270" i="12" s="1"/>
  <c r="F271" i="12"/>
  <c r="F272" i="12"/>
  <c r="F273" i="12"/>
  <c r="F274" i="12"/>
  <c r="F275" i="12"/>
  <c r="F276" i="12"/>
  <c r="F277" i="12"/>
  <c r="I277" i="12" s="1"/>
  <c r="F278" i="12"/>
  <c r="G278" i="12" s="1"/>
  <c r="F279" i="12"/>
  <c r="F280" i="12"/>
  <c r="F281" i="12"/>
  <c r="H281" i="12" s="1"/>
  <c r="F282" i="12"/>
  <c r="I282" i="12" s="1"/>
  <c r="F283" i="12"/>
  <c r="H283" i="12" s="1"/>
  <c r="F284" i="12"/>
  <c r="H284" i="12" s="1"/>
  <c r="F285" i="12"/>
  <c r="I285" i="12" s="1"/>
  <c r="F286" i="12"/>
  <c r="F287" i="12"/>
  <c r="F288" i="12"/>
  <c r="I288" i="12" s="1"/>
  <c r="F289" i="12"/>
  <c r="I289" i="12" s="1"/>
  <c r="F290" i="12"/>
  <c r="G290" i="12" s="1"/>
  <c r="F291" i="12"/>
  <c r="H291" i="12" s="1"/>
  <c r="F292" i="12"/>
  <c r="I292" i="12" s="1"/>
  <c r="F293" i="12"/>
  <c r="G293" i="12" s="1"/>
  <c r="F294" i="12"/>
  <c r="H294" i="12" s="1"/>
  <c r="F295" i="12"/>
  <c r="F296" i="12"/>
  <c r="F297" i="12"/>
  <c r="H297" i="12" s="1"/>
  <c r="F298" i="12"/>
  <c r="G298" i="12" s="1"/>
  <c r="F299" i="12"/>
  <c r="F300" i="12"/>
  <c r="F301" i="12"/>
  <c r="I301" i="12" s="1"/>
  <c r="F302" i="12"/>
  <c r="G302" i="12" s="1"/>
  <c r="F303" i="12"/>
  <c r="H303" i="12" s="1"/>
  <c r="F304" i="12"/>
  <c r="I304" i="12" s="1"/>
  <c r="F305" i="12"/>
  <c r="H305" i="12" s="1"/>
  <c r="F306" i="12"/>
  <c r="F307" i="12"/>
  <c r="H307" i="12" s="1"/>
  <c r="F308" i="12"/>
  <c r="H308" i="12" s="1"/>
  <c r="F309" i="12"/>
  <c r="F310" i="12"/>
  <c r="H310" i="12" s="1"/>
  <c r="F311" i="12"/>
  <c r="I311" i="12" s="1"/>
  <c r="F312" i="12"/>
  <c r="H312" i="12" s="1"/>
  <c r="F313" i="12"/>
  <c r="G313" i="12" s="1"/>
  <c r="F314" i="12"/>
  <c r="I314" i="12" s="1"/>
  <c r="F315" i="12"/>
  <c r="G315" i="12" s="1"/>
  <c r="F316" i="12"/>
  <c r="F317" i="12"/>
  <c r="F318" i="12"/>
  <c r="G318" i="12" s="1"/>
  <c r="F319" i="12"/>
  <c r="H319" i="12" s="1"/>
  <c r="F320" i="12"/>
  <c r="H320" i="12" s="1"/>
  <c r="F321" i="12"/>
  <c r="I321" i="12" s="1"/>
  <c r="F322" i="12"/>
  <c r="F323" i="12"/>
  <c r="G323" i="12" s="1"/>
  <c r="F324" i="12"/>
  <c r="G324" i="12" s="1"/>
  <c r="F325" i="12"/>
  <c r="G325" i="12" s="1"/>
  <c r="F326" i="12"/>
  <c r="F327" i="12"/>
  <c r="H327" i="12" s="1"/>
  <c r="F328" i="12"/>
  <c r="H328" i="12" s="1"/>
  <c r="F329" i="12"/>
  <c r="H329" i="12" s="1"/>
  <c r="F330" i="12"/>
  <c r="F331" i="12"/>
  <c r="F332" i="12"/>
  <c r="I332" i="12" s="1"/>
  <c r="F333" i="12"/>
  <c r="I333" i="12" s="1"/>
  <c r="F334" i="12"/>
  <c r="G334" i="12" s="1"/>
  <c r="F335" i="12"/>
  <c r="I335" i="12" s="1"/>
  <c r="F336" i="12"/>
  <c r="F337" i="12"/>
  <c r="F338" i="12"/>
  <c r="G338" i="12" s="1"/>
  <c r="F339" i="12"/>
  <c r="G339" i="12" s="1"/>
  <c r="F340" i="12"/>
  <c r="G340" i="12" s="1"/>
  <c r="F341" i="12"/>
  <c r="I341" i="12" s="1"/>
  <c r="F342" i="12"/>
  <c r="F343" i="12"/>
  <c r="I343" i="12" s="1"/>
  <c r="F344" i="12"/>
  <c r="F345" i="12"/>
  <c r="F346" i="12"/>
  <c r="F347" i="12"/>
  <c r="I347" i="12" s="1"/>
  <c r="F348" i="12"/>
  <c r="F349" i="12"/>
  <c r="I349" i="12" s="1"/>
  <c r="F350" i="12"/>
  <c r="G350" i="12" s="1"/>
  <c r="F351" i="12"/>
  <c r="I351" i="12" s="1"/>
  <c r="F352" i="12"/>
  <c r="F353" i="12"/>
  <c r="F354" i="12"/>
  <c r="F355" i="12"/>
  <c r="G355" i="12" s="1"/>
  <c r="F356" i="12"/>
  <c r="F357" i="12"/>
  <c r="I357" i="12" s="1"/>
  <c r="F358" i="12"/>
  <c r="F359" i="12"/>
  <c r="G359" i="12" s="1"/>
  <c r="F360" i="12"/>
  <c r="I360" i="12" s="1"/>
  <c r="F361" i="12"/>
  <c r="F362" i="12"/>
  <c r="H362" i="12" s="1"/>
  <c r="F363" i="12"/>
  <c r="G363" i="12" s="1"/>
  <c r="F364" i="12"/>
  <c r="F365" i="12"/>
  <c r="I365" i="12" s="1"/>
  <c r="F366" i="12"/>
  <c r="F367" i="12"/>
  <c r="H367" i="12" s="1"/>
  <c r="F368" i="12"/>
  <c r="I368" i="12" s="1"/>
  <c r="F369" i="12"/>
  <c r="F370" i="12"/>
  <c r="F371" i="12"/>
  <c r="G371" i="12" s="1"/>
  <c r="F372" i="12"/>
  <c r="F373" i="12"/>
  <c r="F374" i="12"/>
  <c r="H374" i="12" s="1"/>
  <c r="F375" i="12"/>
  <c r="I375" i="12" s="1"/>
  <c r="F376" i="12"/>
  <c r="I376" i="12" s="1"/>
  <c r="F377" i="12"/>
  <c r="I377" i="12" s="1"/>
  <c r="F378" i="12"/>
  <c r="I378" i="12" s="1"/>
  <c r="F379" i="12"/>
  <c r="G379" i="12" s="1"/>
  <c r="F380" i="12"/>
  <c r="G380" i="12" s="1"/>
  <c r="F381" i="12"/>
  <c r="I381" i="12" s="1"/>
  <c r="F382" i="12"/>
  <c r="F383" i="12"/>
  <c r="H383" i="12" s="1"/>
  <c r="F384" i="12"/>
  <c r="I384" i="12" s="1"/>
  <c r="F385" i="12"/>
  <c r="I385" i="12" s="1"/>
  <c r="F386" i="12"/>
  <c r="F387" i="12"/>
  <c r="G387" i="12" s="1"/>
  <c r="F388" i="12"/>
  <c r="F389" i="12"/>
  <c r="I389" i="12" s="1"/>
  <c r="F390" i="12"/>
  <c r="G390" i="12" s="1"/>
  <c r="F391" i="12"/>
  <c r="H391" i="12" s="1"/>
  <c r="F392" i="12"/>
  <c r="F393" i="12"/>
  <c r="G393" i="12" s="1"/>
  <c r="F394" i="12"/>
  <c r="G394" i="12" s="1"/>
  <c r="F395" i="12"/>
  <c r="I395" i="12" s="1"/>
  <c r="F396" i="12"/>
  <c r="F397" i="12"/>
  <c r="I397" i="12"/>
  <c r="F398" i="12"/>
  <c r="F399" i="12"/>
  <c r="F400" i="12"/>
  <c r="H400" i="12" s="1"/>
  <c r="F401" i="12"/>
  <c r="H401" i="12" s="1"/>
  <c r="F402" i="12"/>
  <c r="G402" i="12" s="1"/>
  <c r="F403" i="12"/>
  <c r="G403" i="12" s="1"/>
  <c r="F404" i="12"/>
  <c r="I404" i="12" s="1"/>
  <c r="F405" i="12"/>
  <c r="G405" i="12" s="1"/>
  <c r="F406" i="12"/>
  <c r="G406" i="12" s="1"/>
  <c r="F407" i="12"/>
  <c r="F408" i="12"/>
  <c r="F409" i="12"/>
  <c r="H409" i="12" s="1"/>
  <c r="F410" i="12"/>
  <c r="F411" i="12"/>
  <c r="F412" i="12"/>
  <c r="I412" i="12" s="1"/>
  <c r="F413" i="12"/>
  <c r="H413" i="12" s="1"/>
  <c r="F414" i="12"/>
  <c r="G414" i="12" s="1"/>
  <c r="F415" i="12"/>
  <c r="H415" i="12" s="1"/>
  <c r="F416" i="12"/>
  <c r="F417" i="12"/>
  <c r="G417" i="12" s="1"/>
  <c r="F418" i="12"/>
  <c r="G418" i="12" s="1"/>
  <c r="F419" i="12"/>
  <c r="I419" i="12" s="1"/>
  <c r="F420" i="12"/>
  <c r="I420" i="12" s="1"/>
  <c r="F421" i="12"/>
  <c r="H421" i="12" s="1"/>
  <c r="F422" i="12"/>
  <c r="H422" i="12" s="1"/>
  <c r="F423" i="12"/>
  <c r="H423" i="12" s="1"/>
  <c r="F424" i="12"/>
  <c r="F425" i="12"/>
  <c r="F426" i="12"/>
  <c r="H426" i="12" s="1"/>
  <c r="F427" i="12"/>
  <c r="F428" i="12"/>
  <c r="F429" i="12"/>
  <c r="F430" i="12"/>
  <c r="I430" i="12" s="1"/>
  <c r="F431" i="12"/>
  <c r="G431" i="12" s="1"/>
  <c r="F432" i="12"/>
  <c r="G432" i="12"/>
  <c r="F433" i="12"/>
  <c r="I433" i="12" s="1"/>
  <c r="F434" i="12"/>
  <c r="H434" i="12" s="1"/>
  <c r="F435" i="12"/>
  <c r="F436" i="12"/>
  <c r="G436" i="12" s="1"/>
  <c r="F437" i="12"/>
  <c r="I437" i="12" s="1"/>
  <c r="F438" i="12"/>
  <c r="F439" i="12"/>
  <c r="G439" i="12" s="1"/>
  <c r="F440" i="12"/>
  <c r="F441" i="12"/>
  <c r="F442" i="12"/>
  <c r="H442" i="12" s="1"/>
  <c r="F443" i="12"/>
  <c r="H443" i="12" s="1"/>
  <c r="F444" i="12"/>
  <c r="H444" i="12" s="1"/>
  <c r="F445" i="12"/>
  <c r="I445" i="12" s="1"/>
  <c r="F446" i="12"/>
  <c r="I446" i="12" s="1"/>
  <c r="F447" i="12"/>
  <c r="F448" i="12"/>
  <c r="G448" i="12" s="1"/>
  <c r="F449" i="12"/>
  <c r="I449" i="12" s="1"/>
  <c r="F450" i="12"/>
  <c r="F451" i="12"/>
  <c r="F452" i="12"/>
  <c r="F453" i="12"/>
  <c r="I453" i="12" s="1"/>
  <c r="F454" i="12"/>
  <c r="G454" i="12" s="1"/>
  <c r="F455" i="12"/>
  <c r="F456" i="12"/>
  <c r="G456" i="12" s="1"/>
  <c r="F457" i="12"/>
  <c r="G457" i="12" s="1"/>
  <c r="F458" i="12"/>
  <c r="H458" i="12" s="1"/>
  <c r="F459" i="12"/>
  <c r="F460" i="12"/>
  <c r="F461" i="12"/>
  <c r="I461" i="12" s="1"/>
  <c r="F462" i="12"/>
  <c r="I462" i="12" s="1"/>
  <c r="F463" i="12"/>
  <c r="I463" i="12" s="1"/>
  <c r="F464" i="12"/>
  <c r="G464" i="12" s="1"/>
  <c r="F465" i="12"/>
  <c r="G465" i="12" s="1"/>
  <c r="F466" i="12"/>
  <c r="H466" i="12" s="1"/>
  <c r="F467" i="12"/>
  <c r="F468" i="12"/>
  <c r="H468" i="12" s="1"/>
  <c r="F469" i="12"/>
  <c r="G469" i="12" s="1"/>
  <c r="F470" i="12"/>
  <c r="H470" i="12" s="1"/>
  <c r="F471" i="12"/>
  <c r="H471" i="12" s="1"/>
  <c r="F472" i="12"/>
  <c r="G472" i="12" s="1"/>
  <c r="F473" i="12"/>
  <c r="I473" i="12" s="1"/>
  <c r="F474" i="12"/>
  <c r="I474" i="12" s="1"/>
  <c r="F475" i="12"/>
  <c r="F476" i="12"/>
  <c r="F477" i="12"/>
  <c r="G477" i="12" s="1"/>
  <c r="F478" i="12"/>
  <c r="F479" i="12"/>
  <c r="I479" i="12" s="1"/>
  <c r="F480" i="12"/>
  <c r="F481" i="12"/>
  <c r="I481" i="12" s="1"/>
  <c r="F482" i="12"/>
  <c r="F483" i="12"/>
  <c r="H483" i="12" s="1"/>
  <c r="F484" i="12"/>
  <c r="H484" i="12" s="1"/>
  <c r="F485" i="12"/>
  <c r="G485" i="12" s="1"/>
  <c r="F486" i="12"/>
  <c r="H486" i="12" s="1"/>
  <c r="F487" i="12"/>
  <c r="H487" i="12" s="1"/>
  <c r="F488" i="12"/>
  <c r="F489" i="12"/>
  <c r="F490" i="12"/>
  <c r="F491" i="12"/>
  <c r="F492" i="12"/>
  <c r="I492" i="12" s="1"/>
  <c r="F493" i="12"/>
  <c r="G493" i="12" s="1"/>
  <c r="F494" i="12"/>
  <c r="F495" i="12"/>
  <c r="I495" i="12"/>
  <c r="F496" i="12"/>
  <c r="I496" i="12" s="1"/>
  <c r="F497" i="12"/>
  <c r="F498" i="12"/>
  <c r="H498" i="12" s="1"/>
  <c r="F499" i="12"/>
  <c r="I499" i="12" s="1"/>
  <c r="F500" i="12"/>
  <c r="F501" i="12"/>
  <c r="H501" i="12" s="1"/>
  <c r="F502" i="12"/>
  <c r="H502" i="12" s="1"/>
  <c r="F503" i="12"/>
  <c r="F504" i="12"/>
  <c r="G504" i="12" s="1"/>
  <c r="F505" i="12"/>
  <c r="H505" i="12" s="1"/>
  <c r="F506" i="12"/>
  <c r="F507" i="12"/>
  <c r="F508" i="12"/>
  <c r="G508" i="12" s="1"/>
  <c r="F509" i="12"/>
  <c r="I509" i="12" s="1"/>
  <c r="F510" i="12"/>
  <c r="F511" i="12"/>
  <c r="F512" i="12"/>
  <c r="I512" i="12" s="1"/>
  <c r="F513" i="12"/>
  <c r="F514" i="12"/>
  <c r="H514" i="12" s="1"/>
  <c r="F515" i="12"/>
  <c r="F516" i="12"/>
  <c r="G516" i="12" s="1"/>
  <c r="F517" i="12"/>
  <c r="H517" i="12" s="1"/>
  <c r="F518" i="12"/>
  <c r="G518" i="12" s="1"/>
  <c r="F519" i="12"/>
  <c r="I519" i="12" s="1"/>
  <c r="F520" i="12"/>
  <c r="H520" i="12" s="1"/>
  <c r="F521" i="12"/>
  <c r="H521" i="12" s="1"/>
  <c r="F522" i="12"/>
  <c r="I522" i="12" s="1"/>
  <c r="F523" i="12"/>
  <c r="H523" i="12" s="1"/>
  <c r="F524" i="12"/>
  <c r="F525" i="12"/>
  <c r="F526" i="12"/>
  <c r="G526" i="12" s="1"/>
  <c r="F527" i="12"/>
  <c r="G527" i="12" s="1"/>
  <c r="F528" i="12"/>
  <c r="F529" i="12"/>
  <c r="F530" i="12"/>
  <c r="I530" i="12" s="1"/>
  <c r="F531" i="12"/>
  <c r="F532" i="12"/>
  <c r="G532" i="12" s="1"/>
  <c r="F533" i="12"/>
  <c r="H533" i="12"/>
  <c r="F534" i="12"/>
  <c r="H534" i="12" s="1"/>
  <c r="F535" i="12"/>
  <c r="I535" i="12" s="1"/>
  <c r="F536" i="12"/>
  <c r="I536" i="12" s="1"/>
  <c r="F537" i="12"/>
  <c r="F538" i="12"/>
  <c r="F539" i="12"/>
  <c r="F540" i="12"/>
  <c r="G540" i="12" s="1"/>
  <c r="F541" i="12"/>
  <c r="G541" i="12" s="1"/>
  <c r="F542" i="12"/>
  <c r="F544" i="12"/>
  <c r="F545" i="12"/>
  <c r="F546" i="12"/>
  <c r="G546" i="12" s="1"/>
  <c r="F547" i="12"/>
  <c r="H547" i="12" s="1"/>
  <c r="F548" i="12"/>
  <c r="I548" i="12" s="1"/>
  <c r="F549" i="12"/>
  <c r="F550" i="12"/>
  <c r="F551" i="12"/>
  <c r="H551" i="12" s="1"/>
  <c r="F552" i="12"/>
  <c r="I552" i="12" s="1"/>
  <c r="F553" i="12"/>
  <c r="I553" i="12" s="1"/>
  <c r="F554" i="12"/>
  <c r="I554" i="12" s="1"/>
  <c r="F555" i="12"/>
  <c r="H555" i="12" s="1"/>
  <c r="F556" i="12"/>
  <c r="H556" i="12" s="1"/>
  <c r="F557" i="12"/>
  <c r="F558" i="12"/>
  <c r="H11" i="12"/>
  <c r="H15" i="12"/>
  <c r="H38" i="12"/>
  <c r="H43" i="12"/>
  <c r="H51" i="12"/>
  <c r="H56" i="12"/>
  <c r="H72" i="12"/>
  <c r="H88" i="12"/>
  <c r="H96" i="12"/>
  <c r="H97" i="12"/>
  <c r="H98" i="12"/>
  <c r="H100" i="12"/>
  <c r="H105" i="12"/>
  <c r="H112" i="12"/>
  <c r="H113" i="12"/>
  <c r="H128" i="12"/>
  <c r="H136" i="12"/>
  <c r="H140" i="12"/>
  <c r="H148" i="12"/>
  <c r="H156" i="12"/>
  <c r="H164" i="12"/>
  <c r="H175" i="12"/>
  <c r="H183" i="12"/>
  <c r="H187" i="12"/>
  <c r="H199" i="12"/>
  <c r="H203" i="12"/>
  <c r="H213" i="12"/>
  <c r="H219" i="12"/>
  <c r="H341" i="12"/>
  <c r="H377" i="12"/>
  <c r="H381" i="12"/>
  <c r="H393" i="12"/>
  <c r="H425" i="12"/>
  <c r="H495" i="12"/>
  <c r="G11" i="12"/>
  <c r="G19" i="12"/>
  <c r="G33" i="12"/>
  <c r="G47" i="12"/>
  <c r="G50" i="12"/>
  <c r="G52" i="12"/>
  <c r="G55" i="12"/>
  <c r="G60" i="12"/>
  <c r="G62" i="12"/>
  <c r="G72" i="12"/>
  <c r="G74" i="12"/>
  <c r="G76" i="12"/>
  <c r="G77" i="12"/>
  <c r="G80" i="12"/>
  <c r="G88" i="12"/>
  <c r="G90" i="12"/>
  <c r="G94" i="12"/>
  <c r="G98" i="12"/>
  <c r="G100" i="12"/>
  <c r="G108" i="12"/>
  <c r="G113" i="12"/>
  <c r="G120" i="12"/>
  <c r="G121" i="12"/>
  <c r="G133" i="12"/>
  <c r="G136" i="12"/>
  <c r="G140" i="12"/>
  <c r="G152" i="12"/>
  <c r="G156" i="12"/>
  <c r="G158" i="12"/>
  <c r="G163" i="12"/>
  <c r="G169" i="12"/>
  <c r="G171" i="12"/>
  <c r="G179" i="12"/>
  <c r="G183" i="12"/>
  <c r="G184" i="12"/>
  <c r="G192" i="12"/>
  <c r="G195" i="12"/>
  <c r="G203" i="12"/>
  <c r="G207" i="12"/>
  <c r="G212" i="12"/>
  <c r="G219" i="12"/>
  <c r="G221" i="12"/>
  <c r="G230" i="12"/>
  <c r="G243" i="12"/>
  <c r="G249" i="12"/>
  <c r="G257" i="12"/>
  <c r="G262" i="12"/>
  <c r="G265" i="12"/>
  <c r="G269" i="12"/>
  <c r="G273" i="12"/>
  <c r="G292" i="12"/>
  <c r="G294" i="12"/>
  <c r="G308" i="12"/>
  <c r="G335" i="12"/>
  <c r="G341" i="12"/>
  <c r="G345" i="12"/>
  <c r="G349" i="12"/>
  <c r="G357" i="12"/>
  <c r="G365" i="12"/>
  <c r="G369" i="12"/>
  <c r="G381" i="12"/>
  <c r="G397" i="12"/>
  <c r="G404" i="12"/>
  <c r="G435" i="12"/>
  <c r="G451" i="12"/>
  <c r="G462" i="12"/>
  <c r="G467" i="12"/>
  <c r="G487" i="12"/>
  <c r="G509" i="12"/>
  <c r="I4" i="10"/>
  <c r="H540" i="12"/>
  <c r="H538" i="12"/>
  <c r="H522" i="12"/>
  <c r="H446" i="12"/>
  <c r="H432" i="12"/>
  <c r="H428" i="12"/>
  <c r="H404" i="12"/>
  <c r="H390" i="12"/>
  <c r="H378" i="12"/>
  <c r="H366" i="12"/>
  <c r="H354" i="12"/>
  <c r="H342" i="12"/>
  <c r="H334" i="12"/>
  <c r="H322" i="12"/>
  <c r="H314" i="12"/>
  <c r="H306" i="12"/>
  <c r="H300" i="12"/>
  <c r="H298" i="12"/>
  <c r="H292" i="12"/>
  <c r="H288" i="12"/>
  <c r="H270" i="12"/>
  <c r="H254" i="12"/>
  <c r="H244" i="12"/>
  <c r="H230" i="12"/>
  <c r="H218" i="12"/>
  <c r="H255" i="12"/>
  <c r="G255" i="12"/>
  <c r="I196" i="12"/>
  <c r="H188" i="12"/>
  <c r="I167" i="12"/>
  <c r="G167" i="12"/>
  <c r="H119" i="12"/>
  <c r="I42" i="12"/>
  <c r="I308" i="12"/>
  <c r="H263" i="12"/>
  <c r="H247" i="12"/>
  <c r="G247" i="12"/>
  <c r="I247" i="12"/>
  <c r="G231" i="12"/>
  <c r="I287" i="12"/>
  <c r="H223" i="12"/>
  <c r="I514" i="12"/>
  <c r="H267" i="12"/>
  <c r="I191" i="12"/>
  <c r="H191" i="12"/>
  <c r="H149" i="12"/>
  <c r="I114" i="12"/>
  <c r="G114" i="12"/>
  <c r="I106" i="12"/>
  <c r="H81" i="12"/>
  <c r="I40" i="12"/>
  <c r="G36" i="12"/>
  <c r="I32" i="12"/>
  <c r="G32" i="12"/>
  <c r="I24" i="12"/>
  <c r="G24" i="12"/>
  <c r="G483" i="12"/>
  <c r="G246" i="12"/>
  <c r="H321" i="12"/>
  <c r="H313" i="12"/>
  <c r="H106" i="12"/>
  <c r="I542" i="12"/>
  <c r="I498" i="12"/>
  <c r="G498" i="12"/>
  <c r="I476" i="12"/>
  <c r="I278" i="12"/>
  <c r="H541" i="12"/>
  <c r="H530" i="12"/>
  <c r="I526" i="12"/>
  <c r="I257" i="12"/>
  <c r="I225" i="12"/>
  <c r="H225" i="12"/>
  <c r="G206" i="12"/>
  <c r="I195" i="12"/>
  <c r="H195" i="12"/>
  <c r="I145" i="12"/>
  <c r="I137" i="12"/>
  <c r="G118" i="12"/>
  <c r="G110" i="12"/>
  <c r="G495" i="12"/>
  <c r="G337" i="12"/>
  <c r="G333" i="12"/>
  <c r="G321" i="12"/>
  <c r="G149" i="12"/>
  <c r="G141" i="12"/>
  <c r="G73" i="12"/>
  <c r="H206" i="12"/>
  <c r="H40" i="12"/>
  <c r="H28" i="12"/>
  <c r="H24" i="12"/>
  <c r="I557" i="12"/>
  <c r="I549" i="12"/>
  <c r="I545" i="12"/>
  <c r="H289" i="12"/>
  <c r="G289" i="12"/>
  <c r="G274" i="12"/>
  <c r="H271" i="12"/>
  <c r="H85" i="12"/>
  <c r="G38" i="12"/>
  <c r="G30" i="12"/>
  <c r="G14" i="12"/>
  <c r="G999" i="12"/>
  <c r="I999" i="12"/>
  <c r="H999" i="12"/>
  <c r="G986" i="12"/>
  <c r="H986" i="12"/>
  <c r="I986" i="12"/>
  <c r="G972" i="12"/>
  <c r="I972" i="12"/>
  <c r="G967" i="12"/>
  <c r="I967" i="12"/>
  <c r="I960" i="12"/>
  <c r="H960" i="12"/>
  <c r="I944" i="12"/>
  <c r="G928" i="12"/>
  <c r="I928" i="12"/>
  <c r="H928" i="12"/>
  <c r="G912" i="12"/>
  <c r="I912" i="12"/>
  <c r="H912" i="12"/>
  <c r="G896" i="12"/>
  <c r="I896" i="12"/>
  <c r="G880" i="12"/>
  <c r="H880" i="12"/>
  <c r="I880" i="12"/>
  <c r="G864" i="12"/>
  <c r="H864" i="12"/>
  <c r="I864" i="12"/>
  <c r="G848" i="12"/>
  <c r="H848" i="12"/>
  <c r="I848" i="12"/>
  <c r="G832" i="12"/>
  <c r="H832" i="12"/>
  <c r="I678" i="12"/>
  <c r="G678" i="12"/>
  <c r="H678" i="12"/>
  <c r="G663" i="12"/>
  <c r="I663" i="12"/>
  <c r="H663" i="12"/>
  <c r="G659" i="12"/>
  <c r="I659" i="12"/>
  <c r="H659" i="12"/>
  <c r="G655" i="12"/>
  <c r="I655" i="12"/>
  <c r="H655" i="12"/>
  <c r="I651" i="12"/>
  <c r="H651" i="12"/>
  <c r="G647" i="12"/>
  <c r="I647" i="12"/>
  <c r="H647" i="12"/>
  <c r="G624" i="12"/>
  <c r="H624" i="12"/>
  <c r="I624" i="12"/>
  <c r="G620" i="12"/>
  <c r="H620" i="12"/>
  <c r="I620" i="12"/>
  <c r="G616" i="12"/>
  <c r="H616" i="12"/>
  <c r="I616" i="12"/>
  <c r="G612" i="12"/>
  <c r="H612" i="12"/>
  <c r="I612" i="12"/>
  <c r="G608" i="12"/>
  <c r="H608" i="12"/>
  <c r="I608" i="12"/>
  <c r="G604" i="12"/>
  <c r="H604" i="12"/>
  <c r="I604" i="12"/>
  <c r="G600" i="12"/>
  <c r="H600" i="12"/>
  <c r="I600" i="12"/>
  <c r="G596" i="12"/>
  <c r="H596" i="12"/>
  <c r="I596" i="12"/>
  <c r="G592" i="12"/>
  <c r="H592" i="12"/>
  <c r="I592" i="12"/>
  <c r="G588" i="12"/>
  <c r="H588" i="12"/>
  <c r="I588" i="12"/>
  <c r="G584" i="12"/>
  <c r="H584" i="12"/>
  <c r="I584" i="12"/>
  <c r="G580" i="12"/>
  <c r="H580" i="12"/>
  <c r="I580" i="12"/>
  <c r="G576" i="12"/>
  <c r="H576" i="12"/>
  <c r="I576" i="12"/>
  <c r="G572" i="12"/>
  <c r="H572" i="12"/>
  <c r="I572" i="12"/>
  <c r="G568" i="12"/>
  <c r="H568" i="12"/>
  <c r="I568" i="12"/>
  <c r="G996" i="12"/>
  <c r="H996" i="12"/>
  <c r="I996" i="12"/>
  <c r="G991" i="12"/>
  <c r="G978" i="12"/>
  <c r="I978" i="12"/>
  <c r="H964" i="12"/>
  <c r="I964" i="12"/>
  <c r="G948" i="12"/>
  <c r="I948" i="12"/>
  <c r="H948" i="12"/>
  <c r="G932" i="12"/>
  <c r="I932" i="12"/>
  <c r="H932" i="12"/>
  <c r="G916" i="12"/>
  <c r="I916" i="12"/>
  <c r="H916" i="12"/>
  <c r="H988" i="12"/>
  <c r="I988" i="12"/>
  <c r="G983" i="12"/>
  <c r="I983" i="12"/>
  <c r="H983" i="12"/>
  <c r="G970" i="12"/>
  <c r="H970" i="12"/>
  <c r="G952" i="12"/>
  <c r="I952" i="12"/>
  <c r="H952" i="12"/>
  <c r="G936" i="12"/>
  <c r="I936" i="12"/>
  <c r="H936" i="12"/>
  <c r="G920" i="12"/>
  <c r="I920" i="12"/>
  <c r="H920" i="12"/>
  <c r="G994" i="12"/>
  <c r="H994" i="12"/>
  <c r="G980" i="12"/>
  <c r="H980" i="12"/>
  <c r="I980" i="12"/>
  <c r="G975" i="12"/>
  <c r="I975" i="12"/>
  <c r="H975" i="12"/>
  <c r="G956" i="12"/>
  <c r="I956" i="12"/>
  <c r="H956" i="12"/>
  <c r="G940" i="12"/>
  <c r="I940" i="12"/>
  <c r="G924" i="12"/>
  <c r="I924" i="12"/>
  <c r="H924" i="12"/>
  <c r="H992" i="12"/>
  <c r="H984" i="12"/>
  <c r="H976" i="12"/>
  <c r="H968" i="12"/>
  <c r="H963" i="12"/>
  <c r="I963" i="12"/>
  <c r="G959" i="12"/>
  <c r="I959" i="12"/>
  <c r="G955" i="12"/>
  <c r="H955" i="12"/>
  <c r="G951" i="12"/>
  <c r="H951" i="12"/>
  <c r="I951" i="12"/>
  <c r="H947" i="12"/>
  <c r="I947" i="12"/>
  <c r="G943" i="12"/>
  <c r="I943" i="12"/>
  <c r="G939" i="12"/>
  <c r="H939" i="12"/>
  <c r="I939" i="12"/>
  <c r="G935" i="12"/>
  <c r="H935" i="12"/>
  <c r="I935" i="12"/>
  <c r="G931" i="12"/>
  <c r="H931" i="12"/>
  <c r="I931" i="12"/>
  <c r="G927" i="12"/>
  <c r="H927" i="12"/>
  <c r="I927" i="12"/>
  <c r="G923" i="12"/>
  <c r="I923" i="12"/>
  <c r="G919" i="12"/>
  <c r="H919" i="12"/>
  <c r="I919" i="12"/>
  <c r="G915" i="12"/>
  <c r="H915" i="12"/>
  <c r="I915" i="12"/>
  <c r="H900" i="12"/>
  <c r="I900" i="12"/>
  <c r="G884" i="12"/>
  <c r="H884" i="12"/>
  <c r="I884" i="12"/>
  <c r="G868" i="12"/>
  <c r="H868" i="12"/>
  <c r="I868" i="12"/>
  <c r="G852" i="12"/>
  <c r="H852" i="12"/>
  <c r="I852" i="12"/>
  <c r="G836" i="12"/>
  <c r="H836" i="12"/>
  <c r="I836" i="12"/>
  <c r="G747" i="12"/>
  <c r="I747" i="12"/>
  <c r="G998" i="12"/>
  <c r="I995" i="12"/>
  <c r="G990" i="12"/>
  <c r="H990" i="12"/>
  <c r="I987" i="12"/>
  <c r="G982" i="12"/>
  <c r="H982" i="12"/>
  <c r="G979" i="12"/>
  <c r="I979" i="12"/>
  <c r="G974" i="12"/>
  <c r="H974" i="12"/>
  <c r="G971" i="12"/>
  <c r="G966" i="12"/>
  <c r="H966" i="12"/>
  <c r="G904" i="12"/>
  <c r="H904" i="12"/>
  <c r="I904" i="12"/>
  <c r="G888" i="12"/>
  <c r="H888" i="12"/>
  <c r="I888" i="12"/>
  <c r="G872" i="12"/>
  <c r="H872" i="12"/>
  <c r="I872" i="12"/>
  <c r="G856" i="12"/>
  <c r="H856" i="12"/>
  <c r="I856" i="12"/>
  <c r="G840" i="12"/>
  <c r="I840" i="12"/>
  <c r="H749" i="12"/>
  <c r="G749" i="12"/>
  <c r="I749" i="12"/>
  <c r="G908" i="12"/>
  <c r="H908" i="12"/>
  <c r="I908" i="12"/>
  <c r="G892" i="12"/>
  <c r="H892" i="12"/>
  <c r="I892" i="12"/>
  <c r="G876" i="12"/>
  <c r="H876" i="12"/>
  <c r="I876" i="12"/>
  <c r="G860" i="12"/>
  <c r="H860" i="12"/>
  <c r="I860" i="12"/>
  <c r="G844" i="12"/>
  <c r="H844" i="12"/>
  <c r="I844" i="12"/>
  <c r="H958" i="12"/>
  <c r="H954" i="12"/>
  <c r="H946" i="12"/>
  <c r="H942" i="12"/>
  <c r="H938" i="12"/>
  <c r="H934" i="12"/>
  <c r="H930" i="12"/>
  <c r="H922" i="12"/>
  <c r="H914" i="12"/>
  <c r="I911" i="12"/>
  <c r="I907" i="12"/>
  <c r="H906" i="12"/>
  <c r="I903" i="12"/>
  <c r="I899" i="12"/>
  <c r="H898" i="12"/>
  <c r="I895" i="12"/>
  <c r="I891" i="12"/>
  <c r="H890" i="12"/>
  <c r="I887" i="12"/>
  <c r="I883" i="12"/>
  <c r="H882" i="12"/>
  <c r="I879" i="12"/>
  <c r="I875" i="12"/>
  <c r="H874" i="12"/>
  <c r="I871" i="12"/>
  <c r="I863" i="12"/>
  <c r="I855" i="12"/>
  <c r="H854" i="12"/>
  <c r="H850" i="12"/>
  <c r="I847" i="12"/>
  <c r="H846" i="12"/>
  <c r="H842" i="12"/>
  <c r="I839" i="12"/>
  <c r="H838" i="12"/>
  <c r="H834" i="12"/>
  <c r="I831" i="12"/>
  <c r="H827" i="12"/>
  <c r="G827" i="12"/>
  <c r="H824" i="12"/>
  <c r="I824" i="12"/>
  <c r="H819" i="12"/>
  <c r="G819" i="12"/>
  <c r="I817" i="12"/>
  <c r="H816" i="12"/>
  <c r="I816" i="12"/>
  <c r="G811" i="12"/>
  <c r="I809" i="12"/>
  <c r="H808" i="12"/>
  <c r="H803" i="12"/>
  <c r="G803" i="12"/>
  <c r="I801" i="12"/>
  <c r="I800" i="12"/>
  <c r="H795" i="12"/>
  <c r="G795" i="12"/>
  <c r="I793" i="12"/>
  <c r="H792" i="12"/>
  <c r="I792" i="12"/>
  <c r="H787" i="12"/>
  <c r="G787" i="12"/>
  <c r="I785" i="12"/>
  <c r="H784" i="12"/>
  <c r="I784" i="12"/>
  <c r="H779" i="12"/>
  <c r="G779" i="12"/>
  <c r="I777" i="12"/>
  <c r="H776" i="12"/>
  <c r="I776" i="12"/>
  <c r="H771" i="12"/>
  <c r="G771" i="12"/>
  <c r="I769" i="12"/>
  <c r="H768" i="12"/>
  <c r="I768" i="12"/>
  <c r="H763" i="12"/>
  <c r="G763" i="12"/>
  <c r="I761" i="12"/>
  <c r="H760" i="12"/>
  <c r="I760" i="12"/>
  <c r="H755" i="12"/>
  <c r="G755" i="12"/>
  <c r="I753" i="12"/>
  <c r="H752" i="12"/>
  <c r="H745" i="12"/>
  <c r="G745" i="12"/>
  <c r="H743" i="12"/>
  <c r="I684" i="12"/>
  <c r="G684" i="12"/>
  <c r="H907" i="12"/>
  <c r="H903" i="12"/>
  <c r="H899" i="12"/>
  <c r="H895" i="12"/>
  <c r="H891" i="12"/>
  <c r="H887" i="12"/>
  <c r="H883" i="12"/>
  <c r="H879" i="12"/>
  <c r="H875" i="12"/>
  <c r="H871" i="12"/>
  <c r="H867" i="12"/>
  <c r="H855" i="12"/>
  <c r="H851" i="12"/>
  <c r="H847" i="12"/>
  <c r="H839" i="12"/>
  <c r="H835" i="12"/>
  <c r="H831" i="12"/>
  <c r="G825" i="12"/>
  <c r="G817" i="12"/>
  <c r="G809" i="12"/>
  <c r="G801" i="12"/>
  <c r="H741" i="12"/>
  <c r="G741" i="12"/>
  <c r="H737" i="12"/>
  <c r="G737" i="12"/>
  <c r="I737" i="12"/>
  <c r="H733" i="12"/>
  <c r="G733" i="12"/>
  <c r="I733" i="12"/>
  <c r="H729" i="12"/>
  <c r="G729" i="12"/>
  <c r="I729" i="12"/>
  <c r="H725" i="12"/>
  <c r="G725" i="12"/>
  <c r="I725" i="12"/>
  <c r="H721" i="12"/>
  <c r="G721" i="12"/>
  <c r="I721" i="12"/>
  <c r="H717" i="12"/>
  <c r="G717" i="12"/>
  <c r="I717" i="12"/>
  <c r="G713" i="12"/>
  <c r="G705" i="12"/>
  <c r="H697" i="12"/>
  <c r="H693" i="12"/>
  <c r="G693" i="12"/>
  <c r="I693" i="12"/>
  <c r="H689" i="12"/>
  <c r="I689" i="12"/>
  <c r="I676" i="12"/>
  <c r="G676" i="12"/>
  <c r="H676" i="12"/>
  <c r="H828" i="12"/>
  <c r="I828" i="12"/>
  <c r="H823" i="12"/>
  <c r="H820" i="12"/>
  <c r="I820" i="12"/>
  <c r="H815" i="12"/>
  <c r="G815" i="12"/>
  <c r="H812" i="12"/>
  <c r="I812" i="12"/>
  <c r="H807" i="12"/>
  <c r="H804" i="12"/>
  <c r="I804" i="12"/>
  <c r="H799" i="12"/>
  <c r="H796" i="12"/>
  <c r="I796" i="12"/>
  <c r="H791" i="12"/>
  <c r="G791" i="12"/>
  <c r="H788" i="12"/>
  <c r="I788" i="12"/>
  <c r="H783" i="12"/>
  <c r="H780" i="12"/>
  <c r="I780" i="12"/>
  <c r="H775" i="12"/>
  <c r="G775" i="12"/>
  <c r="H772" i="12"/>
  <c r="I772" i="12"/>
  <c r="H767" i="12"/>
  <c r="G767" i="12"/>
  <c r="H764" i="12"/>
  <c r="I764" i="12"/>
  <c r="H759" i="12"/>
  <c r="G759" i="12"/>
  <c r="H756" i="12"/>
  <c r="I756" i="12"/>
  <c r="H751" i="12"/>
  <c r="G751" i="12"/>
  <c r="I686" i="12"/>
  <c r="G686" i="12"/>
  <c r="H686" i="12"/>
  <c r="I681" i="12"/>
  <c r="H681" i="12"/>
  <c r="G681" i="12"/>
  <c r="I748" i="12"/>
  <c r="G739" i="12"/>
  <c r="I736" i="12"/>
  <c r="G735" i="12"/>
  <c r="G731" i="12"/>
  <c r="I728" i="12"/>
  <c r="G727" i="12"/>
  <c r="G723" i="12"/>
  <c r="I720" i="12"/>
  <c r="G719" i="12"/>
  <c r="G715" i="12"/>
  <c r="I712" i="12"/>
  <c r="G711" i="12"/>
  <c r="I708" i="12"/>
  <c r="G707" i="12"/>
  <c r="I704" i="12"/>
  <c r="G703" i="12"/>
  <c r="I700" i="12"/>
  <c r="G699" i="12"/>
  <c r="I696" i="12"/>
  <c r="G695" i="12"/>
  <c r="I692" i="12"/>
  <c r="G691" i="12"/>
  <c r="G682" i="12"/>
  <c r="I674" i="12"/>
  <c r="G674" i="12"/>
  <c r="I672" i="12"/>
  <c r="G672" i="12"/>
  <c r="I688" i="12"/>
  <c r="G688" i="12"/>
  <c r="I685" i="12"/>
  <c r="H685" i="12"/>
  <c r="I680" i="12"/>
  <c r="G680" i="12"/>
  <c r="I677" i="12"/>
  <c r="H677" i="12"/>
  <c r="I670" i="12"/>
  <c r="G670" i="12"/>
  <c r="I668" i="12"/>
  <c r="G668" i="12"/>
  <c r="G657" i="12"/>
  <c r="H653" i="12"/>
  <c r="I645" i="12"/>
  <c r="H634" i="12"/>
  <c r="G634" i="12"/>
  <c r="I634" i="12"/>
  <c r="I666" i="12"/>
  <c r="G666" i="12"/>
  <c r="H636" i="12"/>
  <c r="G636" i="12"/>
  <c r="I636" i="12"/>
  <c r="H665" i="12"/>
  <c r="G664" i="12"/>
  <c r="H632" i="12"/>
  <c r="G632" i="12"/>
  <c r="H630" i="12"/>
  <c r="G623" i="12"/>
  <c r="H623" i="12"/>
  <c r="I623" i="12"/>
  <c r="G619" i="12"/>
  <c r="H619" i="12"/>
  <c r="I619" i="12"/>
  <c r="G615" i="12"/>
  <c r="H615" i="12"/>
  <c r="I615" i="12"/>
  <c r="G611" i="12"/>
  <c r="H611" i="12"/>
  <c r="I611" i="12"/>
  <c r="G607" i="12"/>
  <c r="H607" i="12"/>
  <c r="I607" i="12"/>
  <c r="G603" i="12"/>
  <c r="H603" i="12"/>
  <c r="I603" i="12"/>
  <c r="G662" i="12"/>
  <c r="I662" i="12"/>
  <c r="G660" i="12"/>
  <c r="G658" i="12"/>
  <c r="I658" i="12"/>
  <c r="G656" i="12"/>
  <c r="I656" i="12"/>
  <c r="G654" i="12"/>
  <c r="I654" i="12"/>
  <c r="G652" i="12"/>
  <c r="I652" i="12"/>
  <c r="G650" i="12"/>
  <c r="I650" i="12"/>
  <c r="G648" i="12"/>
  <c r="I648" i="12"/>
  <c r="G646" i="12"/>
  <c r="I646" i="12"/>
  <c r="G644" i="12"/>
  <c r="I644" i="12"/>
  <c r="H642" i="12"/>
  <c r="G642" i="12"/>
  <c r="H628" i="12"/>
  <c r="G628" i="12"/>
  <c r="G626" i="12"/>
  <c r="G618" i="12"/>
  <c r="H614" i="12"/>
  <c r="I610" i="12"/>
  <c r="G602" i="12"/>
  <c r="H598" i="12"/>
  <c r="I594" i="12"/>
  <c r="G586" i="12"/>
  <c r="H582" i="12"/>
  <c r="G574" i="12"/>
  <c r="H570" i="12"/>
  <c r="I566" i="12"/>
  <c r="H640" i="12"/>
  <c r="G640" i="12"/>
  <c r="H638" i="12"/>
  <c r="G638" i="12"/>
  <c r="G625" i="12"/>
  <c r="H625" i="12"/>
  <c r="I625" i="12"/>
  <c r="G621" i="12"/>
  <c r="H621" i="12"/>
  <c r="I621" i="12"/>
  <c r="G617" i="12"/>
  <c r="H617" i="12"/>
  <c r="I617" i="12"/>
  <c r="G613" i="12"/>
  <c r="H613" i="12"/>
  <c r="I613" i="12"/>
  <c r="G609" i="12"/>
  <c r="H609" i="12"/>
  <c r="I609" i="12"/>
  <c r="G605" i="12"/>
  <c r="H605" i="12"/>
  <c r="I605" i="12"/>
  <c r="G601" i="12"/>
  <c r="H601" i="12"/>
  <c r="I601" i="12"/>
  <c r="I643" i="12"/>
  <c r="I639" i="12"/>
  <c r="I635" i="12"/>
  <c r="I627" i="12"/>
  <c r="G599" i="12"/>
  <c r="H599" i="12"/>
  <c r="G597" i="12"/>
  <c r="H597" i="12"/>
  <c r="G595" i="12"/>
  <c r="H595" i="12"/>
  <c r="G593" i="12"/>
  <c r="H593" i="12"/>
  <c r="G591" i="12"/>
  <c r="H591" i="12"/>
  <c r="G589" i="12"/>
  <c r="H589" i="12"/>
  <c r="G587" i="12"/>
  <c r="H587" i="12"/>
  <c r="G585" i="12"/>
  <c r="H585" i="12"/>
  <c r="G583" i="12"/>
  <c r="H583" i="12"/>
  <c r="G581" i="12"/>
  <c r="H581" i="12"/>
  <c r="G579" i="12"/>
  <c r="H579" i="12"/>
  <c r="G577" i="12"/>
  <c r="H577" i="12"/>
  <c r="G575" i="12"/>
  <c r="H575" i="12"/>
  <c r="G573" i="12"/>
  <c r="H573" i="12"/>
  <c r="G571" i="12"/>
  <c r="H571" i="12"/>
  <c r="H569" i="12"/>
  <c r="G567" i="12"/>
  <c r="H567" i="12"/>
  <c r="H565" i="12"/>
  <c r="H564" i="12"/>
  <c r="H563" i="12"/>
  <c r="H561" i="12"/>
  <c r="H560" i="12"/>
  <c r="H559" i="12"/>
  <c r="I531" i="12"/>
  <c r="I435" i="12"/>
  <c r="H435" i="12"/>
  <c r="I432" i="12"/>
  <c r="G386" i="12"/>
  <c r="I382" i="12"/>
  <c r="I338" i="12"/>
  <c r="G310" i="12"/>
  <c r="I298" i="12"/>
  <c r="I290" i="12"/>
  <c r="H957" i="12"/>
  <c r="G957" i="12"/>
  <c r="I957" i="12"/>
  <c r="G897" i="12"/>
  <c r="I854" i="12"/>
  <c r="G826" i="12"/>
  <c r="H826" i="12"/>
  <c r="I826" i="12"/>
  <c r="I786" i="12"/>
  <c r="G786" i="12"/>
  <c r="H786" i="12"/>
  <c r="H774" i="12"/>
  <c r="G774" i="12"/>
  <c r="G732" i="12"/>
  <c r="I475" i="12"/>
  <c r="H475" i="12"/>
  <c r="G354" i="12"/>
  <c r="I354" i="12"/>
  <c r="G316" i="12"/>
  <c r="I316" i="12"/>
  <c r="I953" i="12"/>
  <c r="G953" i="12"/>
  <c r="G913" i="12"/>
  <c r="G906" i="12"/>
  <c r="I878" i="12"/>
  <c r="G878" i="12"/>
  <c r="I794" i="12"/>
  <c r="H794" i="12"/>
  <c r="G794" i="12"/>
  <c r="H718" i="12"/>
  <c r="I718" i="12"/>
  <c r="G718" i="12"/>
  <c r="I664" i="12"/>
  <c r="H664" i="12"/>
  <c r="I547" i="12"/>
  <c r="G555" i="12"/>
  <c r="G443" i="12"/>
  <c r="G391" i="12"/>
  <c r="H463" i="12"/>
  <c r="H419" i="12"/>
  <c r="I390" i="12"/>
  <c r="G374" i="12"/>
  <c r="G322" i="12"/>
  <c r="I322" i="12"/>
  <c r="I258" i="12"/>
  <c r="I251" i="12"/>
  <c r="I249" i="12"/>
  <c r="I246" i="12"/>
  <c r="I237" i="12"/>
  <c r="H949" i="12"/>
  <c r="G949" i="12"/>
  <c r="I949" i="12"/>
  <c r="G918" i="12"/>
  <c r="I766" i="12"/>
  <c r="H766" i="12"/>
  <c r="G766" i="12"/>
  <c r="G736" i="12"/>
  <c r="G385" i="12"/>
  <c r="I529" i="12"/>
  <c r="H239" i="12"/>
  <c r="H546" i="12"/>
  <c r="H558" i="12"/>
  <c r="G480" i="12"/>
  <c r="G210" i="12"/>
  <c r="G223" i="12"/>
  <c r="H282" i="12"/>
  <c r="H304" i="12"/>
  <c r="H316" i="12"/>
  <c r="H338" i="12"/>
  <c r="H358" i="12"/>
  <c r="H536" i="12"/>
  <c r="G554" i="12"/>
  <c r="G537" i="12"/>
  <c r="G475" i="12"/>
  <c r="G463" i="12"/>
  <c r="G459" i="12"/>
  <c r="G421" i="12"/>
  <c r="G330" i="12"/>
  <c r="G282" i="12"/>
  <c r="G117" i="12"/>
  <c r="G92" i="12"/>
  <c r="H429" i="12"/>
  <c r="H253" i="12"/>
  <c r="H193" i="12"/>
  <c r="H169" i="12"/>
  <c r="I517" i="12"/>
  <c r="I467" i="12"/>
  <c r="H467" i="12"/>
  <c r="G425" i="12"/>
  <c r="I425" i="12"/>
  <c r="I370" i="12"/>
  <c r="G342" i="12"/>
  <c r="I342" i="12"/>
  <c r="I144" i="12"/>
  <c r="I142" i="12"/>
  <c r="I109" i="12"/>
  <c r="H997" i="12"/>
  <c r="G997" i="12"/>
  <c r="I997" i="12"/>
  <c r="H973" i="12"/>
  <c r="I973" i="12"/>
  <c r="G926" i="12"/>
  <c r="I894" i="12"/>
  <c r="G894" i="12"/>
  <c r="H699" i="12"/>
  <c r="I699" i="12"/>
  <c r="I695" i="12"/>
  <c r="H695" i="12"/>
  <c r="G890" i="12"/>
  <c r="I890" i="12"/>
  <c r="G841" i="12"/>
  <c r="I841" i="12"/>
  <c r="G822" i="12"/>
  <c r="H822" i="12"/>
  <c r="G805" i="12"/>
  <c r="I805" i="12"/>
  <c r="G782" i="12"/>
  <c r="H782" i="12"/>
  <c r="I754" i="12"/>
  <c r="H754" i="12"/>
  <c r="G968" i="12"/>
  <c r="I968" i="12"/>
  <c r="G925" i="12"/>
  <c r="I914" i="12"/>
  <c r="I837" i="12"/>
  <c r="G837" i="12"/>
  <c r="I560" i="12"/>
  <c r="G849" i="12"/>
  <c r="H849" i="12"/>
  <c r="I845" i="12"/>
  <c r="H845" i="12"/>
  <c r="G802" i="12"/>
  <c r="H802" i="12"/>
  <c r="G762" i="12"/>
  <c r="I758" i="12"/>
  <c r="G758" i="12"/>
  <c r="I738" i="12"/>
  <c r="I734" i="12"/>
  <c r="I687" i="12"/>
  <c r="G687" i="12"/>
  <c r="G505" i="12"/>
  <c r="G400" i="12"/>
  <c r="H389" i="12"/>
  <c r="H357" i="12"/>
  <c r="I534" i="12"/>
  <c r="G534" i="12"/>
  <c r="I424" i="12"/>
  <c r="I329" i="12"/>
  <c r="G329" i="12"/>
  <c r="I313" i="12"/>
  <c r="I300" i="12"/>
  <c r="G300" i="12"/>
  <c r="H95" i="12"/>
  <c r="I80" i="12"/>
  <c r="H80" i="12"/>
  <c r="G75" i="12"/>
  <c r="I69" i="12"/>
  <c r="G69" i="12"/>
  <c r="I61" i="12"/>
  <c r="H61" i="12"/>
  <c r="I53" i="12"/>
  <c r="H53" i="12"/>
  <c r="G53" i="12"/>
  <c r="G45" i="12"/>
  <c r="I1001" i="12"/>
  <c r="I992" i="12"/>
  <c r="I985" i="12"/>
  <c r="I976" i="12"/>
  <c r="I969" i="12"/>
  <c r="I961" i="12"/>
  <c r="I954" i="12"/>
  <c r="I902" i="12"/>
  <c r="H893" i="12"/>
  <c r="I870" i="12"/>
  <c r="H861" i="12"/>
  <c r="I857" i="12"/>
  <c r="I838" i="12"/>
  <c r="I806" i="12"/>
  <c r="G789" i="12"/>
  <c r="I773" i="12"/>
  <c r="G761" i="12"/>
  <c r="I742" i="12"/>
  <c r="I711" i="12"/>
  <c r="I706" i="12"/>
  <c r="I702" i="12"/>
  <c r="G694" i="12"/>
  <c r="G692" i="12"/>
  <c r="G629" i="12"/>
  <c r="I559" i="12"/>
  <c r="H333" i="12"/>
  <c r="G530" i="12"/>
  <c r="H513" i="12"/>
  <c r="G514" i="12"/>
  <c r="H210" i="12"/>
  <c r="H418" i="12"/>
  <c r="G533" i="12"/>
  <c r="G519" i="12"/>
  <c r="G468" i="12"/>
  <c r="G455" i="12"/>
  <c r="G319" i="12"/>
  <c r="G312" i="12"/>
  <c r="G304" i="12"/>
  <c r="G199" i="12"/>
  <c r="G172" i="12"/>
  <c r="G86" i="12"/>
  <c r="H519" i="12"/>
  <c r="H397" i="12"/>
  <c r="H385" i="12"/>
  <c r="H365" i="12"/>
  <c r="H353" i="12"/>
  <c r="H343" i="12"/>
  <c r="H217" i="12"/>
  <c r="H157" i="12"/>
  <c r="H146" i="12"/>
  <c r="H138" i="12"/>
  <c r="H76" i="12"/>
  <c r="H52" i="12"/>
  <c r="H41" i="12"/>
  <c r="I533" i="12"/>
  <c r="G522" i="12"/>
  <c r="I505" i="12"/>
  <c r="H456" i="12"/>
  <c r="I443" i="12"/>
  <c r="I408" i="12"/>
  <c r="H403" i="12"/>
  <c r="I400" i="12"/>
  <c r="I392" i="12"/>
  <c r="I371" i="12"/>
  <c r="H355" i="12"/>
  <c r="I323" i="12"/>
  <c r="I312" i="12"/>
  <c r="I302" i="12"/>
  <c r="H302" i="12"/>
  <c r="I294" i="12"/>
  <c r="I272" i="12"/>
  <c r="G234" i="12"/>
  <c r="I217" i="12"/>
  <c r="I211" i="12"/>
  <c r="H211" i="12"/>
  <c r="G211" i="12"/>
  <c r="I197" i="12"/>
  <c r="I168" i="12"/>
  <c r="I165" i="12"/>
  <c r="I157" i="12"/>
  <c r="I133" i="12"/>
  <c r="H133" i="12"/>
  <c r="I125" i="12"/>
  <c r="H125" i="12"/>
  <c r="I97" i="12"/>
  <c r="G97" i="12"/>
  <c r="I89" i="12"/>
  <c r="G89" i="12"/>
  <c r="I86" i="12"/>
  <c r="I84" i="12"/>
  <c r="I34" i="12"/>
  <c r="H34" i="12"/>
  <c r="G34" i="12"/>
  <c r="I29" i="12"/>
  <c r="G1001" i="12"/>
  <c r="G985" i="12"/>
  <c r="G969" i="12"/>
  <c r="H961" i="12"/>
  <c r="G958" i="12"/>
  <c r="I946" i="12"/>
  <c r="I898" i="12"/>
  <c r="I881" i="12"/>
  <c r="G861" i="12"/>
  <c r="H857" i="12"/>
  <c r="H853" i="12"/>
  <c r="I849" i="12"/>
  <c r="I834" i="12"/>
  <c r="I818" i="12"/>
  <c r="H806" i="12"/>
  <c r="G790" i="12"/>
  <c r="H789" i="12"/>
  <c r="H785" i="12"/>
  <c r="I778" i="12"/>
  <c r="I774" i="12"/>
  <c r="G773" i="12"/>
  <c r="G757" i="12"/>
  <c r="H750" i="12"/>
  <c r="H742" i="12"/>
  <c r="H723" i="12"/>
  <c r="I719" i="12"/>
  <c r="H706" i="12"/>
  <c r="G702" i="12"/>
  <c r="H694" i="12"/>
  <c r="I690" i="12"/>
  <c r="H683" i="12"/>
  <c r="G675" i="12"/>
  <c r="H629" i="12"/>
  <c r="I538" i="12"/>
  <c r="G538" i="12"/>
  <c r="I502" i="12"/>
  <c r="G502" i="12"/>
  <c r="I325" i="12"/>
  <c r="H325" i="12"/>
  <c r="I283" i="12"/>
  <c r="G283" i="12"/>
  <c r="H277" i="12"/>
  <c r="G277" i="12"/>
  <c r="G261" i="12"/>
  <c r="H261" i="12"/>
  <c r="I222" i="12"/>
  <c r="G222" i="12"/>
  <c r="H222" i="12"/>
  <c r="H189" i="12"/>
  <c r="G189" i="12"/>
  <c r="G127" i="12"/>
  <c r="I112" i="12"/>
  <c r="G112" i="12"/>
  <c r="H99" i="12"/>
  <c r="I91" i="12"/>
  <c r="H91" i="12"/>
  <c r="I65" i="12"/>
  <c r="H65" i="12"/>
  <c r="G65" i="12"/>
  <c r="I57" i="12"/>
  <c r="H57" i="12"/>
  <c r="G57" i="12"/>
  <c r="I49" i="12"/>
  <c r="H49" i="12"/>
  <c r="G49" i="12"/>
  <c r="I36" i="12"/>
  <c r="H36" i="12"/>
  <c r="I18" i="12"/>
  <c r="H18" i="12"/>
  <c r="G18" i="12"/>
  <c r="I518" i="12"/>
  <c r="H492" i="12"/>
  <c r="I327" i="12"/>
  <c r="I306" i="12"/>
  <c r="G306" i="12"/>
  <c r="I266" i="12"/>
  <c r="G266" i="12"/>
  <c r="H266" i="12"/>
  <c r="I238" i="12"/>
  <c r="G238" i="12"/>
  <c r="H238" i="12"/>
  <c r="H205" i="12"/>
  <c r="G205" i="12"/>
  <c r="I179" i="12"/>
  <c r="H179" i="12"/>
  <c r="I129" i="12"/>
  <c r="H129" i="12"/>
  <c r="I121" i="12"/>
  <c r="H121" i="12"/>
  <c r="I101" i="12"/>
  <c r="G101" i="12"/>
  <c r="I93" i="12"/>
  <c r="G93" i="12"/>
  <c r="H455" i="12"/>
  <c r="I455" i="12"/>
  <c r="H448" i="12"/>
  <c r="I448" i="12"/>
  <c r="I243" i="12"/>
  <c r="H243" i="12"/>
  <c r="I192" i="12"/>
  <c r="H192" i="12"/>
  <c r="I102" i="12"/>
  <c r="H102" i="12"/>
  <c r="G102" i="12"/>
  <c r="I60" i="12"/>
  <c r="H60" i="12"/>
  <c r="I488" i="12"/>
  <c r="H227" i="12"/>
  <c r="G227" i="12"/>
  <c r="H221" i="12"/>
  <c r="I221" i="12"/>
  <c r="H180" i="12"/>
  <c r="G180" i="12"/>
  <c r="H159" i="12"/>
  <c r="I130" i="12"/>
  <c r="H130" i="12"/>
  <c r="I104" i="12"/>
  <c r="I62" i="12"/>
  <c r="I44" i="12"/>
  <c r="H44" i="12"/>
  <c r="G23" i="12"/>
  <c r="H23" i="12"/>
  <c r="H13" i="12"/>
  <c r="G13" i="12"/>
  <c r="I13" i="12"/>
  <c r="I483" i="12"/>
  <c r="I451" i="12"/>
  <c r="H451" i="12"/>
  <c r="I439" i="12"/>
  <c r="H439" i="12"/>
  <c r="G378" i="12"/>
  <c r="I361" i="12"/>
  <c r="I270" i="12"/>
  <c r="G161" i="12"/>
  <c r="I161" i="12"/>
  <c r="G124" i="12"/>
  <c r="H124" i="12"/>
  <c r="H109" i="12"/>
  <c r="G109" i="12"/>
  <c r="I30" i="12"/>
  <c r="H30" i="12"/>
  <c r="I471" i="12"/>
  <c r="G471" i="12"/>
  <c r="G446" i="12"/>
  <c r="I444" i="12"/>
  <c r="I393" i="12"/>
  <c r="G366" i="12"/>
  <c r="I366" i="12"/>
  <c r="I334" i="12"/>
  <c r="I241" i="12"/>
  <c r="G241" i="12"/>
  <c r="H207" i="12"/>
  <c r="I207" i="12"/>
  <c r="I185" i="12"/>
  <c r="H185" i="12"/>
  <c r="I148" i="12"/>
  <c r="G148" i="12"/>
  <c r="I58" i="12"/>
  <c r="G58" i="12"/>
  <c r="H35" i="12"/>
  <c r="G865" i="12"/>
  <c r="I865" i="12"/>
  <c r="I833" i="12"/>
  <c r="G833" i="12"/>
  <c r="G704" i="12"/>
  <c r="H704" i="12"/>
  <c r="I965" i="12"/>
  <c r="I757" i="12"/>
  <c r="H757" i="12"/>
  <c r="I984" i="12"/>
  <c r="H965" i="12"/>
  <c r="I930" i="12"/>
  <c r="H901" i="12"/>
  <c r="I821" i="12"/>
  <c r="G821" i="12"/>
  <c r="G778" i="12"/>
  <c r="H778" i="12"/>
  <c r="G746" i="12"/>
  <c r="I746" i="12"/>
  <c r="H746" i="12"/>
  <c r="G934" i="12"/>
  <c r="G921" i="12"/>
  <c r="H881" i="12"/>
  <c r="H865" i="12"/>
  <c r="H833" i="12"/>
  <c r="I679" i="12"/>
  <c r="I673" i="12"/>
  <c r="H643" i="12"/>
  <c r="G627" i="12"/>
  <c r="I564" i="12"/>
  <c r="I561" i="12"/>
  <c r="I770" i="12"/>
  <c r="G765" i="12"/>
  <c r="G698" i="12"/>
  <c r="H679" i="12"/>
  <c r="H671" i="12"/>
  <c r="I641" i="12"/>
  <c r="I633" i="12"/>
  <c r="G744" i="12" l="1"/>
  <c r="H744" i="12"/>
  <c r="H709" i="12"/>
  <c r="I709" i="12"/>
  <c r="I901" i="12"/>
  <c r="G422" i="12"/>
  <c r="G562" i="12"/>
  <c r="I913" i="12"/>
  <c r="I307" i="12"/>
  <c r="H339" i="12"/>
  <c r="I355" i="12"/>
  <c r="H379" i="12"/>
  <c r="H395" i="12"/>
  <c r="G351" i="12"/>
  <c r="G716" i="12"/>
  <c r="G877" i="12"/>
  <c r="H925" i="12"/>
  <c r="H929" i="12"/>
  <c r="G728" i="12"/>
  <c r="I941" i="12"/>
  <c r="I457" i="12"/>
  <c r="H937" i="12"/>
  <c r="I406" i="12"/>
  <c r="H732" i="12"/>
  <c r="I929" i="12"/>
  <c r="H566" i="12"/>
  <c r="G570" i="12"/>
  <c r="I578" i="12"/>
  <c r="G582" i="12"/>
  <c r="I590" i="12"/>
  <c r="H594" i="12"/>
  <c r="G598" i="12"/>
  <c r="I606" i="12"/>
  <c r="H610" i="12"/>
  <c r="G614" i="12"/>
  <c r="I622" i="12"/>
  <c r="H626" i="12"/>
  <c r="H669" i="12"/>
  <c r="H649" i="12"/>
  <c r="I653" i="12"/>
  <c r="H661" i="12"/>
  <c r="I701" i="12"/>
  <c r="H705" i="12"/>
  <c r="H866" i="12"/>
  <c r="H509" i="12"/>
  <c r="I229" i="12"/>
  <c r="H548" i="12"/>
  <c r="G395" i="12"/>
  <c r="G281" i="12"/>
  <c r="G213" i="12"/>
  <c r="H269" i="12"/>
  <c r="G542" i="12"/>
  <c r="H542" i="12"/>
  <c r="H202" i="12"/>
  <c r="I202" i="12"/>
  <c r="I158" i="12"/>
  <c r="I998" i="12"/>
  <c r="H998" i="12"/>
  <c r="H971" i="12"/>
  <c r="I971" i="12"/>
  <c r="G944" i="12"/>
  <c r="H944" i="12"/>
  <c r="I441" i="12"/>
  <c r="G441" i="12"/>
  <c r="H485" i="12"/>
  <c r="I418" i="12"/>
  <c r="I516" i="12"/>
  <c r="H889" i="12"/>
  <c r="H921" i="12"/>
  <c r="I339" i="12"/>
  <c r="H363" i="12"/>
  <c r="I379" i="12"/>
  <c r="G426" i="12"/>
  <c r="G367" i="12"/>
  <c r="H552" i="12"/>
  <c r="H516" i="12"/>
  <c r="H716" i="12"/>
  <c r="I877" i="12"/>
  <c r="H873" i="12"/>
  <c r="H335" i="12"/>
  <c r="G552" i="12"/>
  <c r="H941" i="12"/>
  <c r="H457" i="12"/>
  <c r="I937" i="12"/>
  <c r="H740" i="12"/>
  <c r="H897" i="12"/>
  <c r="I574" i="12"/>
  <c r="H578" i="12"/>
  <c r="I586" i="12"/>
  <c r="H590" i="12"/>
  <c r="I602" i="12"/>
  <c r="H606" i="12"/>
  <c r="I618" i="12"/>
  <c r="H622" i="12"/>
  <c r="H673" i="12"/>
  <c r="I649" i="12"/>
  <c r="I661" i="12"/>
  <c r="I740" i="12"/>
  <c r="G701" i="12"/>
  <c r="G709" i="12"/>
  <c r="H858" i="12"/>
  <c r="H406" i="12"/>
  <c r="G433" i="12"/>
  <c r="G343" i="12"/>
  <c r="H237" i="12"/>
  <c r="G237" i="12"/>
  <c r="I233" i="12"/>
  <c r="H233" i="12"/>
  <c r="G165" i="12"/>
  <c r="H165" i="12"/>
  <c r="I150" i="12"/>
  <c r="G150" i="12"/>
  <c r="G142" i="12"/>
  <c r="H142" i="12"/>
  <c r="I122" i="12"/>
  <c r="H122" i="12"/>
  <c r="H110" i="12"/>
  <c r="I110" i="12"/>
  <c r="I94" i="12"/>
  <c r="H94" i="12"/>
  <c r="I70" i="12"/>
  <c r="H70" i="12"/>
  <c r="I66" i="12"/>
  <c r="H66" i="12"/>
  <c r="G66" i="12"/>
  <c r="I50" i="12"/>
  <c r="H50" i="12"/>
  <c r="I46" i="12"/>
  <c r="H46" i="12"/>
  <c r="G46" i="12"/>
  <c r="G42" i="12"/>
  <c r="H42" i="12"/>
  <c r="I26" i="12"/>
  <c r="G26" i="12"/>
  <c r="H26" i="12"/>
  <c r="I19" i="12"/>
  <c r="H19" i="12"/>
  <c r="I962" i="12"/>
  <c r="H962" i="12"/>
  <c r="G829" i="12"/>
  <c r="H829" i="12"/>
  <c r="G808" i="12"/>
  <c r="I808" i="12"/>
  <c r="G800" i="12"/>
  <c r="H800" i="12"/>
  <c r="H691" i="12"/>
  <c r="I691" i="12"/>
  <c r="G528" i="12"/>
  <c r="I528" i="12"/>
  <c r="H528" i="12"/>
  <c r="I359" i="12"/>
  <c r="H359" i="12"/>
  <c r="G449" i="12"/>
  <c r="I367" i="12"/>
  <c r="G327" i="12"/>
  <c r="I866" i="12"/>
  <c r="G893" i="12"/>
  <c r="H323" i="12"/>
  <c r="H347" i="12"/>
  <c r="I363" i="12"/>
  <c r="I387" i="12"/>
  <c r="I426" i="12"/>
  <c r="H375" i="12"/>
  <c r="G383" i="12"/>
  <c r="I889" i="12"/>
  <c r="H473" i="12"/>
  <c r="G873" i="12"/>
  <c r="H433" i="12"/>
  <c r="I402" i="12"/>
  <c r="G630" i="12"/>
  <c r="H645" i="12"/>
  <c r="H657" i="12"/>
  <c r="I744" i="12"/>
  <c r="I697" i="12"/>
  <c r="I713" i="12"/>
  <c r="H862" i="12"/>
  <c r="I477" i="12"/>
  <c r="H414" i="12"/>
  <c r="G453" i="12"/>
  <c r="G375" i="12"/>
  <c r="H441" i="12"/>
  <c r="G525" i="12"/>
  <c r="H525" i="12"/>
  <c r="I399" i="12"/>
  <c r="H399" i="12"/>
  <c r="I296" i="12"/>
  <c r="G296" i="12"/>
  <c r="H280" i="12"/>
  <c r="G280" i="12"/>
  <c r="G938" i="12"/>
  <c r="I938" i="12"/>
  <c r="I926" i="12"/>
  <c r="H926" i="12"/>
  <c r="G910" i="12"/>
  <c r="H910" i="12"/>
  <c r="G902" i="12"/>
  <c r="H902" i="12"/>
  <c r="I886" i="12"/>
  <c r="H886" i="12"/>
  <c r="G870" i="12"/>
  <c r="H870" i="12"/>
  <c r="G859" i="12"/>
  <c r="I859" i="12"/>
  <c r="H859" i="12"/>
  <c r="G851" i="12"/>
  <c r="I851" i="12"/>
  <c r="H843" i="12"/>
  <c r="H811" i="12"/>
  <c r="I825" i="12"/>
  <c r="I843" i="12"/>
  <c r="G492" i="12"/>
  <c r="H526" i="12"/>
  <c r="H554" i="12"/>
  <c r="I494" i="12"/>
  <c r="H494" i="12"/>
  <c r="I490" i="12"/>
  <c r="G490" i="12"/>
  <c r="G450" i="12"/>
  <c r="H450" i="12"/>
  <c r="G438" i="12"/>
  <c r="H438" i="12"/>
  <c r="H411" i="12"/>
  <c r="I411" i="12"/>
  <c r="I407" i="12"/>
  <c r="G407" i="12"/>
  <c r="H392" i="12"/>
  <c r="G392" i="12"/>
  <c r="I372" i="12"/>
  <c r="H372" i="12"/>
  <c r="I356" i="12"/>
  <c r="H356" i="12"/>
  <c r="I348" i="12"/>
  <c r="G348" i="12"/>
  <c r="H344" i="12"/>
  <c r="G344" i="12"/>
  <c r="I123" i="12"/>
  <c r="G123" i="12"/>
  <c r="G103" i="12"/>
  <c r="I103" i="12"/>
  <c r="I83" i="12"/>
  <c r="H83" i="12"/>
  <c r="I59" i="12"/>
  <c r="G59" i="12"/>
  <c r="G31" i="12"/>
  <c r="H31" i="12"/>
  <c r="I9" i="12"/>
  <c r="G9" i="12"/>
  <c r="I35" i="12"/>
  <c r="H67" i="12"/>
  <c r="H20" i="12"/>
  <c r="H532" i="12"/>
  <c r="I99" i="12"/>
  <c r="I107" i="12"/>
  <c r="I344" i="12"/>
  <c r="G399" i="12"/>
  <c r="H75" i="12"/>
  <c r="I454" i="12"/>
  <c r="H348" i="12"/>
  <c r="G494" i="12"/>
  <c r="G135" i="12"/>
  <c r="H462" i="12"/>
  <c r="G501" i="12"/>
  <c r="H512" i="12"/>
  <c r="G512" i="12"/>
  <c r="I299" i="12"/>
  <c r="H299" i="12"/>
  <c r="G299" i="12"/>
  <c r="H295" i="12"/>
  <c r="I295" i="12"/>
  <c r="I216" i="12"/>
  <c r="H216" i="12"/>
  <c r="H208" i="12"/>
  <c r="G208" i="12"/>
  <c r="H204" i="12"/>
  <c r="G204" i="12"/>
  <c r="I55" i="12"/>
  <c r="I111" i="12"/>
  <c r="I264" i="12"/>
  <c r="I67" i="12"/>
  <c r="I208" i="12"/>
  <c r="I324" i="12"/>
  <c r="I20" i="12"/>
  <c r="I532" i="12"/>
  <c r="G458" i="12"/>
  <c r="I31" i="12"/>
  <c r="I328" i="12"/>
  <c r="I438" i="12"/>
  <c r="H407" i="12"/>
  <c r="I147" i="12"/>
  <c r="I244" i="12"/>
  <c r="H431" i="12"/>
  <c r="I470" i="12"/>
  <c r="H16" i="12"/>
  <c r="G16" i="12" s="1"/>
  <c r="H252" i="12"/>
  <c r="I555" i="12"/>
  <c r="G252" i="12"/>
  <c r="I87" i="12"/>
  <c r="I204" i="12"/>
  <c r="H212" i="12"/>
  <c r="G419" i="12"/>
  <c r="G216" i="12"/>
  <c r="G83" i="12"/>
  <c r="G43" i="12"/>
  <c r="H59" i="12"/>
  <c r="H47" i="12"/>
  <c r="H503" i="12"/>
  <c r="G503" i="12"/>
  <c r="I503" i="12"/>
  <c r="G488" i="12"/>
  <c r="H488" i="12"/>
  <c r="G476" i="12"/>
  <c r="H476" i="12"/>
  <c r="H386" i="12"/>
  <c r="I386" i="12"/>
  <c r="G382" i="12"/>
  <c r="H382" i="12"/>
  <c r="G370" i="12"/>
  <c r="H370" i="12"/>
  <c r="G362" i="12"/>
  <c r="I362" i="12"/>
  <c r="G358" i="12"/>
  <c r="I358" i="12"/>
  <c r="G346" i="12"/>
  <c r="H346" i="12"/>
  <c r="I330" i="12"/>
  <c r="H330" i="12"/>
  <c r="G326" i="12"/>
  <c r="I326" i="12"/>
  <c r="H231" i="12"/>
  <c r="I231" i="12"/>
  <c r="I200" i="12"/>
  <c r="H200" i="12"/>
  <c r="G200" i="12"/>
  <c r="G188" i="12"/>
  <c r="I188" i="12"/>
  <c r="I176" i="12"/>
  <c r="H176" i="12"/>
  <c r="H168" i="12"/>
  <c r="G168" i="12"/>
  <c r="I160" i="12"/>
  <c r="H160" i="12"/>
  <c r="G160" i="12"/>
  <c r="H145" i="12"/>
  <c r="G145" i="12"/>
  <c r="I141" i="12"/>
  <c r="H141" i="12"/>
  <c r="G137" i="12"/>
  <c r="H137" i="12"/>
  <c r="I105" i="12"/>
  <c r="G105" i="12"/>
  <c r="I81" i="12"/>
  <c r="G81" i="12"/>
  <c r="I77" i="12"/>
  <c r="H77" i="12"/>
  <c r="H45" i="12"/>
  <c r="I45" i="12"/>
  <c r="I41" i="12"/>
  <c r="G41" i="12"/>
  <c r="H29" i="12"/>
  <c r="G29" i="12"/>
  <c r="I22" i="12"/>
  <c r="H22" i="12"/>
  <c r="G22" i="12"/>
  <c r="H544" i="12"/>
  <c r="I544" i="12"/>
  <c r="G497" i="12"/>
  <c r="I497" i="12"/>
  <c r="H478" i="12"/>
  <c r="G478" i="12"/>
  <c r="I396" i="12"/>
  <c r="H396" i="12"/>
  <c r="I364" i="12"/>
  <c r="G364" i="12"/>
  <c r="H364" i="12"/>
  <c r="H352" i="12"/>
  <c r="G352" i="12"/>
  <c r="I340" i="12"/>
  <c r="H340" i="12"/>
  <c r="I178" i="12"/>
  <c r="G178" i="12"/>
  <c r="G119" i="12"/>
  <c r="I119" i="12"/>
  <c r="H63" i="12"/>
  <c r="I63" i="12"/>
  <c r="I39" i="12"/>
  <c r="H39" i="12"/>
  <c r="I12" i="12"/>
  <c r="H12" i="12"/>
  <c r="H111" i="12"/>
  <c r="I403" i="12"/>
  <c r="I95" i="12"/>
  <c r="I501" i="12"/>
  <c r="I431" i="12"/>
  <c r="G12" i="12"/>
  <c r="G87" i="12"/>
  <c r="H9" i="12"/>
  <c r="G356" i="12"/>
  <c r="H531" i="12"/>
  <c r="G531" i="12"/>
  <c r="I524" i="12"/>
  <c r="G524" i="12"/>
  <c r="H524" i="12"/>
  <c r="H311" i="12"/>
  <c r="G311" i="12"/>
  <c r="I303" i="12"/>
  <c r="G303" i="12"/>
  <c r="I291" i="12"/>
  <c r="G291" i="12"/>
  <c r="I236" i="12"/>
  <c r="G236" i="12"/>
  <c r="H236" i="12"/>
  <c r="G228" i="12"/>
  <c r="H228" i="12"/>
  <c r="G201" i="12"/>
  <c r="H201" i="12"/>
  <c r="I90" i="12"/>
  <c r="H90" i="12"/>
  <c r="I143" i="12"/>
  <c r="H166" i="12"/>
  <c r="H504" i="12"/>
  <c r="H527" i="12"/>
  <c r="I458" i="12"/>
  <c r="I228" i="12"/>
  <c r="I320" i="12"/>
  <c r="I352" i="12"/>
  <c r="I423" i="12"/>
  <c r="H107" i="12"/>
  <c r="H264" i="12"/>
  <c r="G423" i="12"/>
  <c r="G470" i="12"/>
  <c r="I280" i="12"/>
  <c r="H497" i="12"/>
  <c r="G295" i="12"/>
  <c r="H103" i="12"/>
  <c r="H490" i="12"/>
  <c r="G411" i="12"/>
  <c r="G307" i="12"/>
  <c r="G288" i="12"/>
  <c r="G39" i="12"/>
  <c r="H557" i="12"/>
  <c r="G557" i="12"/>
  <c r="H549" i="12"/>
  <c r="G549" i="12"/>
  <c r="H545" i="12"/>
  <c r="G545" i="12"/>
  <c r="H510" i="12"/>
  <c r="G510" i="12"/>
  <c r="G506" i="12"/>
  <c r="H506" i="12"/>
  <c r="G424" i="12"/>
  <c r="H424" i="12"/>
  <c r="H317" i="12"/>
  <c r="I317" i="12"/>
  <c r="G317" i="12"/>
  <c r="I286" i="12"/>
  <c r="H286" i="12"/>
  <c r="H274" i="12"/>
  <c r="I274" i="12"/>
  <c r="H258" i="12"/>
  <c r="G258" i="12"/>
  <c r="I250" i="12"/>
  <c r="G250" i="12"/>
  <c r="H250" i="12"/>
  <c r="H92" i="12"/>
  <c r="I92" i="12"/>
  <c r="H81" i="10"/>
  <c r="H85" i="10" s="1"/>
  <c r="I798" i="12"/>
  <c r="I910" i="12"/>
  <c r="G850" i="12"/>
  <c r="G813" i="12"/>
  <c r="H810" i="12"/>
  <c r="G777" i="12"/>
  <c r="H734" i="12"/>
  <c r="H667" i="12"/>
  <c r="G641" i="12"/>
  <c r="I500" i="12"/>
  <c r="G500" i="12"/>
  <c r="I416" i="12"/>
  <c r="G416" i="12"/>
  <c r="G336" i="12"/>
  <c r="H336" i="12"/>
  <c r="I186" i="12"/>
  <c r="H186" i="12"/>
  <c r="I162" i="12"/>
  <c r="G162" i="12"/>
  <c r="H178" i="12"/>
  <c r="I409" i="12"/>
  <c r="G166" i="12"/>
  <c r="G401" i="12"/>
  <c r="H162" i="12"/>
  <c r="G194" i="12"/>
  <c r="G473" i="12"/>
  <c r="I465" i="12"/>
  <c r="H420" i="12"/>
  <c r="G481" i="12"/>
  <c r="H123" i="12"/>
  <c r="I305" i="12"/>
  <c r="H518" i="12"/>
  <c r="I336" i="12"/>
  <c r="I485" i="12"/>
  <c r="H143" i="12"/>
  <c r="H416" i="12"/>
  <c r="G305" i="12"/>
  <c r="I401" i="12"/>
  <c r="I194" i="12"/>
  <c r="H387" i="12"/>
  <c r="G147" i="12"/>
  <c r="I506" i="12"/>
  <c r="G548" i="12"/>
  <c r="I540" i="12"/>
  <c r="G544" i="12"/>
  <c r="G170" i="12"/>
  <c r="I551" i="12"/>
  <c r="H477" i="12"/>
  <c r="H412" i="12"/>
  <c r="H500" i="12"/>
  <c r="G412" i="12"/>
  <c r="H445" i="12"/>
  <c r="H182" i="12"/>
  <c r="H131" i="12"/>
  <c r="I537" i="12"/>
  <c r="H537" i="12"/>
  <c r="I486" i="12"/>
  <c r="G486" i="12"/>
  <c r="H482" i="12"/>
  <c r="I482" i="12"/>
  <c r="I428" i="12"/>
  <c r="G428" i="12"/>
  <c r="I417" i="12"/>
  <c r="H417" i="12"/>
  <c r="I413" i="12"/>
  <c r="G413" i="12"/>
  <c r="G409" i="12"/>
  <c r="G398" i="12"/>
  <c r="H398" i="12"/>
  <c r="I391" i="12"/>
  <c r="H384" i="12"/>
  <c r="G384" i="12"/>
  <c r="I380" i="12"/>
  <c r="H380" i="12"/>
  <c r="H376" i="12"/>
  <c r="G376" i="12"/>
  <c r="I275" i="12"/>
  <c r="H275" i="12"/>
  <c r="G275" i="12"/>
  <c r="G271" i="12"/>
  <c r="I271" i="12"/>
  <c r="I120" i="12"/>
  <c r="H120" i="12"/>
  <c r="I108" i="12"/>
  <c r="H108" i="12"/>
  <c r="H104" i="12"/>
  <c r="G104" i="12"/>
  <c r="H430" i="12"/>
  <c r="G430" i="12"/>
  <c r="I331" i="12"/>
  <c r="H331" i="12"/>
  <c r="I515" i="12"/>
  <c r="H515" i="12"/>
  <c r="G515" i="12"/>
  <c r="H511" i="12"/>
  <c r="G511" i="12"/>
  <c r="I489" i="12"/>
  <c r="H489" i="12"/>
  <c r="H309" i="12"/>
  <c r="I309" i="12"/>
  <c r="G309" i="12"/>
  <c r="I297" i="12"/>
  <c r="G297" i="12"/>
  <c r="I151" i="12"/>
  <c r="G151" i="12"/>
  <c r="I127" i="12"/>
  <c r="G437" i="12"/>
  <c r="G174" i="12"/>
  <c r="H151" i="12"/>
  <c r="G445" i="12"/>
  <c r="G182" i="12"/>
  <c r="G139" i="12"/>
  <c r="H539" i="12"/>
  <c r="G539" i="12"/>
  <c r="H529" i="12"/>
  <c r="G529" i="12"/>
  <c r="H440" i="12"/>
  <c r="I440" i="12"/>
  <c r="G440" i="12"/>
  <c r="I456" i="12"/>
  <c r="G420" i="12"/>
  <c r="G131" i="12"/>
  <c r="I139" i="12"/>
  <c r="H461" i="12"/>
  <c r="H437" i="12"/>
  <c r="H174" i="12"/>
  <c r="H436" i="12"/>
  <c r="G536" i="12"/>
  <c r="G461" i="12"/>
  <c r="G186" i="12"/>
  <c r="H301" i="12"/>
  <c r="G558" i="12"/>
  <c r="I558" i="12"/>
  <c r="H459" i="12"/>
  <c r="I459" i="12"/>
  <c r="G373" i="12"/>
  <c r="H373" i="12"/>
  <c r="G361" i="12"/>
  <c r="H361" i="12"/>
  <c r="I350" i="12"/>
  <c r="H350" i="12"/>
  <c r="I256" i="12"/>
  <c r="H256" i="12"/>
  <c r="G256" i="12"/>
  <c r="I240" i="12"/>
  <c r="H240" i="12"/>
  <c r="G240" i="12"/>
  <c r="I232" i="12"/>
  <c r="G232" i="12"/>
  <c r="I226" i="12"/>
  <c r="H226" i="12"/>
  <c r="I218" i="12"/>
  <c r="G218" i="12"/>
  <c r="H214" i="12"/>
  <c r="I214" i="12"/>
  <c r="G79" i="12"/>
  <c r="H79" i="12"/>
  <c r="H71" i="12"/>
  <c r="G71" i="12"/>
  <c r="I64" i="12"/>
  <c r="H64" i="12"/>
  <c r="H37" i="12"/>
  <c r="G37" i="12"/>
  <c r="I25" i="12"/>
  <c r="H25" i="12"/>
  <c r="G25" i="12"/>
  <c r="G328" i="12"/>
  <c r="G314" i="12"/>
  <c r="G146" i="12"/>
  <c r="G126" i="12"/>
  <c r="G115" i="12"/>
  <c r="G70" i="12"/>
  <c r="G56" i="12"/>
  <c r="H150" i="12"/>
  <c r="I450" i="12"/>
  <c r="G444" i="12"/>
  <c r="I319" i="12"/>
  <c r="I991" i="12"/>
  <c r="G10" i="12"/>
  <c r="I239" i="12"/>
  <c r="G28" i="12"/>
  <c r="I267" i="12"/>
  <c r="G263" i="12"/>
  <c r="G320" i="12"/>
  <c r="G202" i="12"/>
  <c r="G134" i="12"/>
  <c r="G122" i="12"/>
  <c r="G85" i="12"/>
  <c r="G48" i="12"/>
  <c r="H134" i="12"/>
  <c r="H126" i="12"/>
  <c r="H115" i="12"/>
  <c r="I922" i="12"/>
  <c r="G862" i="12"/>
  <c r="G886" i="12"/>
  <c r="I527" i="12"/>
  <c r="I510" i="12"/>
  <c r="I469" i="12"/>
  <c r="H469" i="12"/>
  <c r="I436" i="12"/>
  <c r="I421" i="12"/>
  <c r="I383" i="12"/>
  <c r="H293" i="12"/>
  <c r="I293" i="12"/>
  <c r="I209" i="12"/>
  <c r="H209" i="12"/>
  <c r="I74" i="12"/>
  <c r="H74" i="12"/>
  <c r="I21" i="12"/>
  <c r="H21" i="12"/>
  <c r="I17" i="12"/>
  <c r="G17" i="12"/>
  <c r="I493" i="12"/>
  <c r="H493" i="12"/>
  <c r="G427" i="12"/>
  <c r="I427" i="12"/>
  <c r="H118" i="12"/>
  <c r="I118" i="12"/>
  <c r="I27" i="12"/>
  <c r="H27" i="12"/>
  <c r="G27" i="12"/>
  <c r="H499" i="12"/>
  <c r="G499" i="12"/>
  <c r="G429" i="12"/>
  <c r="I429" i="12"/>
  <c r="I198" i="12"/>
  <c r="H198" i="12"/>
  <c r="I171" i="12"/>
  <c r="H171" i="12"/>
  <c r="I484" i="12"/>
  <c r="H405" i="12"/>
  <c r="I405" i="12"/>
  <c r="G360" i="12"/>
  <c r="H360" i="12"/>
  <c r="I315" i="12"/>
  <c r="H315" i="12"/>
  <c r="H287" i="12"/>
  <c r="G287" i="12"/>
  <c r="I14" i="12"/>
  <c r="H14" i="12"/>
  <c r="G989" i="12"/>
  <c r="G858" i="12"/>
  <c r="H830" i="12"/>
  <c r="I829" i="12"/>
  <c r="G810" i="12"/>
  <c r="G781" i="12"/>
  <c r="G722" i="12"/>
  <c r="G720" i="12"/>
  <c r="I715" i="12"/>
  <c r="I703" i="12"/>
  <c r="H675" i="12"/>
  <c r="I669" i="12"/>
  <c r="I667" i="12"/>
  <c r="H637" i="12"/>
  <c r="I546" i="12"/>
  <c r="I511" i="12"/>
  <c r="I468" i="12"/>
  <c r="I373" i="12"/>
  <c r="H349" i="12"/>
  <c r="G347" i="12"/>
  <c r="I254" i="12"/>
  <c r="G251" i="12"/>
  <c r="G176" i="12"/>
  <c r="I51" i="12"/>
  <c r="H989" i="12"/>
  <c r="G933" i="12"/>
  <c r="H905" i="12"/>
  <c r="G882" i="12"/>
  <c r="I846" i="12"/>
  <c r="I830" i="12"/>
  <c r="H813" i="12"/>
  <c r="G793" i="12"/>
  <c r="H781" i="12"/>
  <c r="H722" i="12"/>
  <c r="G712" i="12"/>
  <c r="H682" i="12"/>
  <c r="H639" i="12"/>
  <c r="H326" i="12"/>
  <c r="I281" i="12"/>
  <c r="I262" i="12"/>
  <c r="I96" i="12"/>
  <c r="G513" i="12"/>
  <c r="I513" i="12"/>
  <c r="G496" i="12"/>
  <c r="H496" i="12"/>
  <c r="H491" i="12"/>
  <c r="G491" i="12"/>
  <c r="I472" i="12"/>
  <c r="H472" i="12"/>
  <c r="I460" i="12"/>
  <c r="G460" i="12"/>
  <c r="I447" i="12"/>
  <c r="H447" i="12"/>
  <c r="I434" i="12"/>
  <c r="G434" i="12"/>
  <c r="H408" i="12"/>
  <c r="G408" i="12"/>
  <c r="I369" i="12"/>
  <c r="H369" i="12"/>
  <c r="G279" i="12"/>
  <c r="H279" i="12"/>
  <c r="I276" i="12"/>
  <c r="G276" i="12"/>
  <c r="G272" i="12"/>
  <c r="H272" i="12"/>
  <c r="I260" i="12"/>
  <c r="H260" i="12"/>
  <c r="I235" i="12"/>
  <c r="G235" i="12"/>
  <c r="I220" i="12"/>
  <c r="G220" i="12"/>
  <c r="I177" i="12"/>
  <c r="H177" i="12"/>
  <c r="I159" i="12"/>
  <c r="G159" i="12"/>
  <c r="H154" i="12"/>
  <c r="G154" i="12"/>
  <c r="H144" i="12"/>
  <c r="G144" i="12"/>
  <c r="I950" i="12"/>
  <c r="G950" i="12"/>
  <c r="H818" i="12"/>
  <c r="G818" i="12"/>
  <c r="H797" i="12"/>
  <c r="I797" i="12"/>
  <c r="H730" i="12"/>
  <c r="G730" i="12"/>
  <c r="H631" i="12"/>
  <c r="G631" i="12"/>
  <c r="G550" i="12"/>
  <c r="H550" i="12"/>
  <c r="H507" i="12"/>
  <c r="G507" i="12"/>
  <c r="I410" i="12"/>
  <c r="G410" i="12"/>
  <c r="H410" i="12"/>
  <c r="H368" i="12"/>
  <c r="G368" i="12"/>
  <c r="I353" i="12"/>
  <c r="G353" i="12"/>
  <c r="G332" i="12"/>
  <c r="H332" i="12"/>
  <c r="I268" i="12"/>
  <c r="G268" i="12"/>
  <c r="G196" i="12"/>
  <c r="H196" i="12"/>
  <c r="I193" i="12"/>
  <c r="G193" i="12"/>
  <c r="I164" i="12"/>
  <c r="G164" i="12"/>
  <c r="I33" i="12"/>
  <c r="H33" i="12"/>
  <c r="I248" i="12"/>
  <c r="I541" i="12"/>
  <c r="H242" i="12"/>
  <c r="H276" i="12"/>
  <c r="H324" i="12"/>
  <c r="H402" i="12"/>
  <c r="G523" i="12"/>
  <c r="G447" i="12"/>
  <c r="G372" i="12"/>
  <c r="G245" i="12"/>
  <c r="G190" i="12"/>
  <c r="H553" i="12"/>
  <c r="H351" i="12"/>
  <c r="H285" i="12"/>
  <c r="G556" i="12"/>
  <c r="I556" i="12"/>
  <c r="H480" i="12"/>
  <c r="I480" i="12"/>
  <c r="I464" i="12"/>
  <c r="H464" i="12"/>
  <c r="I415" i="12"/>
  <c r="G415" i="12"/>
  <c r="I388" i="12"/>
  <c r="G388" i="12"/>
  <c r="H388" i="12"/>
  <c r="I337" i="12"/>
  <c r="H337" i="12"/>
  <c r="I318" i="12"/>
  <c r="H318" i="12"/>
  <c r="G284" i="12"/>
  <c r="I284" i="12"/>
  <c r="I173" i="12"/>
  <c r="G173" i="12"/>
  <c r="I116" i="12"/>
  <c r="H116" i="12"/>
  <c r="G116" i="12"/>
  <c r="G82" i="12"/>
  <c r="I82" i="12"/>
  <c r="H82" i="12"/>
  <c r="I68" i="12"/>
  <c r="G68" i="12"/>
  <c r="I54" i="12"/>
  <c r="H54" i="12"/>
  <c r="G482" i="12"/>
  <c r="I525" i="12"/>
  <c r="G553" i="12"/>
  <c r="G242" i="12"/>
  <c r="H481" i="12"/>
  <c r="H479" i="12"/>
  <c r="I215" i="12"/>
  <c r="H220" i="12"/>
  <c r="H454" i="12"/>
  <c r="H474" i="12"/>
  <c r="G175" i="12"/>
  <c r="G128" i="12"/>
  <c r="H259" i="12"/>
  <c r="H190" i="12"/>
  <c r="H535" i="12"/>
  <c r="G535" i="12"/>
  <c r="I452" i="12"/>
  <c r="H452" i="12"/>
  <c r="H449" i="12"/>
  <c r="I422" i="12"/>
  <c r="I504" i="12"/>
  <c r="I234" i="12"/>
  <c r="H371" i="12"/>
  <c r="H68" i="12"/>
  <c r="I750" i="12"/>
  <c r="I730" i="12"/>
  <c r="I507" i="12"/>
  <c r="G452" i="12"/>
  <c r="G517" i="12"/>
  <c r="G547" i="12"/>
  <c r="I508" i="12"/>
  <c r="H290" i="12"/>
  <c r="I918" i="12"/>
  <c r="I374" i="12"/>
  <c r="I442" i="12"/>
  <c r="H465" i="12"/>
  <c r="I310" i="12"/>
  <c r="H427" i="12"/>
  <c r="I466" i="12"/>
  <c r="H562" i="12"/>
  <c r="G565" i="12"/>
  <c r="G569" i="12"/>
  <c r="I631" i="12"/>
  <c r="I660" i="12"/>
  <c r="G783" i="12"/>
  <c r="G799" i="12"/>
  <c r="G807" i="12"/>
  <c r="G823" i="12"/>
  <c r="H863" i="12"/>
  <c r="H911" i="12"/>
  <c r="G743" i="12"/>
  <c r="I752" i="12"/>
  <c r="I835" i="12"/>
  <c r="I867" i="12"/>
  <c r="H950" i="12"/>
  <c r="G987" i="12"/>
  <c r="G995" i="12"/>
  <c r="H1000" i="12"/>
  <c r="H10" i="12"/>
  <c r="I478" i="12"/>
  <c r="G479" i="12"/>
  <c r="I170" i="12"/>
  <c r="G248" i="12"/>
  <c r="I550" i="12"/>
  <c r="H73" i="12"/>
  <c r="G229" i="12"/>
  <c r="H215" i="12"/>
  <c r="I279" i="12"/>
  <c r="H224" i="12"/>
  <c r="H232" i="12"/>
  <c r="H278" i="12"/>
  <c r="H296" i="12"/>
  <c r="H394" i="12"/>
  <c r="H460" i="12"/>
  <c r="G521" i="12"/>
  <c r="G489" i="12"/>
  <c r="G484" i="12"/>
  <c r="G466" i="12"/>
  <c r="G389" i="12"/>
  <c r="G377" i="12"/>
  <c r="G331" i="12"/>
  <c r="G285" i="12"/>
  <c r="G259" i="12"/>
  <c r="G78" i="12"/>
  <c r="H453" i="12"/>
  <c r="H181" i="12"/>
  <c r="H78" i="12"/>
  <c r="G551" i="12"/>
  <c r="I520" i="12"/>
  <c r="G520" i="12"/>
  <c r="H508" i="12"/>
  <c r="I491" i="12"/>
  <c r="I487" i="12"/>
  <c r="G442" i="12"/>
  <c r="I345" i="12"/>
  <c r="H345" i="12"/>
  <c r="I273" i="12"/>
  <c r="H273" i="12"/>
  <c r="I245" i="12"/>
  <c r="I224" i="12"/>
  <c r="I187" i="12"/>
  <c r="G187" i="12"/>
  <c r="I184" i="12"/>
  <c r="H184" i="12"/>
  <c r="I181" i="12"/>
  <c r="I172" i="12"/>
  <c r="H172" i="12"/>
  <c r="I154" i="12"/>
  <c r="I138" i="12"/>
  <c r="G138" i="12"/>
  <c r="H135" i="12"/>
  <c r="I132" i="12"/>
  <c r="H132" i="12"/>
  <c r="G132" i="12"/>
  <c r="I153" i="12"/>
  <c r="G153" i="12"/>
  <c r="I942" i="12"/>
  <c r="G942" i="12"/>
  <c r="G748" i="12"/>
  <c r="H748" i="12"/>
  <c r="G738" i="12"/>
  <c r="H738" i="12"/>
  <c r="G396" i="12"/>
  <c r="G301" i="12"/>
  <c r="G286" i="12"/>
  <c r="G253" i="12"/>
  <c r="H197" i="12"/>
  <c r="I707" i="12"/>
  <c r="H707" i="12"/>
  <c r="H635" i="12"/>
  <c r="G635" i="12"/>
  <c r="H869" i="12"/>
  <c r="H633" i="12"/>
  <c r="I933" i="12"/>
  <c r="H714" i="12"/>
  <c r="D46" i="29"/>
  <c r="C2" i="27"/>
  <c r="K2" i="27"/>
  <c r="N2" i="27"/>
  <c r="D47" i="29"/>
  <c r="J2" i="27"/>
  <c r="O2" i="27"/>
  <c r="D44" i="29"/>
  <c r="D41" i="29"/>
  <c r="D2" i="27"/>
  <c r="L2" i="27"/>
  <c r="Q2" i="27"/>
  <c r="G2" i="27"/>
  <c r="E2" i="27"/>
  <c r="D39" i="29"/>
  <c r="H51" i="10"/>
  <c r="H55" i="10" s="1"/>
  <c r="H65" i="10"/>
  <c r="H66" i="10" s="1"/>
  <c r="I539" i="12"/>
  <c r="I523" i="12"/>
  <c r="I521" i="12"/>
  <c r="G474" i="12"/>
  <c r="I414" i="12"/>
  <c r="I398" i="12"/>
  <c r="I394" i="12"/>
  <c r="I346" i="12"/>
  <c r="H155" i="12"/>
  <c r="I155" i="12"/>
  <c r="H265" i="12"/>
  <c r="H152" i="12"/>
  <c r="I152" i="12"/>
  <c r="H163" i="12"/>
  <c r="I163" i="12"/>
  <c r="H117" i="12"/>
  <c r="I117" i="12"/>
  <c r="I48" i="12"/>
  <c r="I37" i="12"/>
  <c r="I15" i="12"/>
  <c r="H993" i="12"/>
  <c r="I981" i="12"/>
  <c r="I977" i="12"/>
  <c r="I945" i="12"/>
  <c r="I917" i="12"/>
  <c r="G905" i="12"/>
  <c r="G874" i="12"/>
  <c r="I874" i="12"/>
  <c r="G842" i="12"/>
  <c r="I790" i="12"/>
  <c r="H790" i="12"/>
  <c r="I765" i="12"/>
  <c r="H765" i="12"/>
  <c r="I726" i="12"/>
  <c r="H726" i="12"/>
  <c r="G726" i="12"/>
  <c r="I698" i="12"/>
  <c r="H698" i="12"/>
  <c r="I683" i="12"/>
  <c r="G683" i="12"/>
  <c r="G84" i="12"/>
  <c r="I1000" i="12"/>
  <c r="G993" i="12"/>
  <c r="H981" i="12"/>
  <c r="H977" i="12"/>
  <c r="G962" i="12"/>
  <c r="H917" i="12"/>
  <c r="I909" i="12"/>
  <c r="I739" i="12"/>
  <c r="H739" i="12"/>
  <c r="H731" i="12"/>
  <c r="I731" i="12"/>
  <c r="H708" i="12"/>
  <c r="G708" i="12"/>
  <c r="G671" i="12"/>
  <c r="I671" i="12"/>
  <c r="I2" i="27"/>
  <c r="G909" i="12"/>
  <c r="G853" i="12"/>
  <c r="I853" i="12"/>
  <c r="H724" i="12"/>
  <c r="G724" i="12"/>
  <c r="G700" i="12"/>
  <c r="H700" i="12"/>
  <c r="H696" i="12"/>
  <c r="G696" i="12"/>
  <c r="G665" i="12"/>
  <c r="I665" i="12"/>
  <c r="G885" i="12"/>
  <c r="I885" i="12"/>
  <c r="G769" i="12"/>
  <c r="H769" i="12"/>
  <c r="H735" i="12"/>
  <c r="I735" i="12"/>
  <c r="H727" i="12"/>
  <c r="I727" i="12"/>
  <c r="I710" i="12"/>
  <c r="H710" i="12"/>
  <c r="G710" i="12"/>
  <c r="G690" i="12"/>
  <c r="H690" i="12"/>
  <c r="G798" i="12"/>
  <c r="G797" i="12"/>
  <c r="G637" i="12"/>
  <c r="I563" i="12"/>
  <c r="D43" i="29"/>
  <c r="C43" i="7"/>
  <c r="D42" i="29"/>
  <c r="D40" i="29"/>
  <c r="H2" i="27"/>
  <c r="F2" i="27"/>
  <c r="B2" i="27"/>
  <c r="P2" i="27"/>
  <c r="D52" i="29"/>
  <c r="D51" i="29" s="1"/>
  <c r="A2" i="8" s="1"/>
  <c r="D45" i="29"/>
  <c r="M2" i="27"/>
  <c r="A2" i="27" l="1"/>
  <c r="H4" i="12"/>
  <c r="H6" i="12" s="1"/>
  <c r="C10" i="32" s="1"/>
  <c r="G4" i="12"/>
  <c r="G6" i="12" s="1"/>
  <c r="B10" i="32" s="1"/>
  <c r="I4" i="12"/>
  <c r="I6" i="12" s="1"/>
  <c r="D10" i="32" s="1"/>
  <c r="C15" i="32" l="1"/>
  <c r="D15" i="32"/>
  <c r="B15" i="32"/>
  <c r="B24" i="27"/>
  <c r="F65" i="7" s="1"/>
  <c r="B8" i="27"/>
  <c r="D57" i="7" s="1"/>
  <c r="B6" i="27"/>
  <c r="B40" i="27"/>
  <c r="B37" i="27"/>
  <c r="J27" i="7" l="1"/>
  <c r="D31" i="7" s="1"/>
  <c r="J34" i="7"/>
  <c r="I65" i="7"/>
  <c r="L10" i="10" s="1"/>
  <c r="I6" i="10"/>
  <c r="D55" i="7"/>
  <c r="A1" i="28"/>
  <c r="B4" i="27" s="1"/>
  <c r="D52" i="7" s="1"/>
  <c r="C106" i="10"/>
  <c r="H106" i="10" s="1"/>
  <c r="J10" i="10"/>
  <c r="K65" i="7"/>
  <c r="N10" i="10" s="1"/>
  <c r="L109" i="10"/>
  <c r="H109" i="10"/>
  <c r="J66" i="8" l="1"/>
  <c r="B26" i="27"/>
  <c r="I15" i="10"/>
  <c r="I17" i="10" s="1"/>
  <c r="J80" i="8"/>
  <c r="J34" i="8"/>
  <c r="J75" i="8"/>
  <c r="J51" i="8"/>
  <c r="J24" i="8"/>
  <c r="J37" i="8"/>
  <c r="J40" i="8"/>
  <c r="J64" i="8"/>
  <c r="J71" i="8"/>
  <c r="J27" i="8"/>
  <c r="J81" i="8"/>
  <c r="J52" i="8"/>
  <c r="B27" i="10"/>
  <c r="J43" i="8"/>
  <c r="J30" i="8"/>
  <c r="B31" i="27"/>
  <c r="B30" i="27" s="1"/>
  <c r="B29" i="27" s="1"/>
  <c r="D6" i="2" s="1"/>
  <c r="J25" i="8"/>
  <c r="J49" i="8"/>
  <c r="J68" i="8"/>
  <c r="K27" i="10"/>
  <c r="J36" i="8"/>
  <c r="J67" i="8"/>
  <c r="J35" i="8"/>
  <c r="J11" i="8"/>
  <c r="J28" i="8"/>
  <c r="J21" i="8"/>
  <c r="J78" i="8"/>
  <c r="J59" i="8"/>
  <c r="I5" i="10"/>
  <c r="J76" i="8"/>
  <c r="J65" i="8"/>
  <c r="J9" i="8"/>
  <c r="J58" i="8"/>
  <c r="K26" i="10"/>
  <c r="J4" i="8"/>
  <c r="J56" i="8"/>
  <c r="J31" i="8"/>
  <c r="J55" i="8"/>
  <c r="J10" i="8"/>
  <c r="J14" i="8"/>
  <c r="J45" i="8"/>
  <c r="J20" i="8"/>
  <c r="J61" i="8"/>
  <c r="J15" i="8"/>
  <c r="J63" i="8"/>
  <c r="J74" i="8"/>
  <c r="J77" i="8"/>
  <c r="B13" i="27"/>
  <c r="B12" i="27" s="1"/>
  <c r="B11" i="27" s="1"/>
  <c r="J48" i="8"/>
  <c r="J33" i="8"/>
  <c r="J39" i="8"/>
  <c r="B26" i="10"/>
  <c r="J18" i="8"/>
  <c r="J73" i="8"/>
  <c r="J72" i="8"/>
  <c r="C31" i="27"/>
  <c r="C30" i="27" s="1"/>
  <c r="C29" i="27" s="1"/>
  <c r="J46" i="8"/>
  <c r="J42" i="8"/>
  <c r="J13" i="8"/>
  <c r="J12" i="8"/>
  <c r="J54" i="8"/>
  <c r="J22" i="8"/>
  <c r="J70" i="8"/>
  <c r="B16" i="27"/>
  <c r="B46" i="27"/>
  <c r="B45" i="27" s="1"/>
  <c r="B44" i="27" s="1"/>
  <c r="B43" i="27" s="1"/>
  <c r="D53" i="7" s="1"/>
  <c r="D59" i="7" l="1"/>
  <c r="I7" i="10" s="1"/>
  <c r="F58" i="8"/>
  <c r="G14" i="8"/>
  <c r="G33" i="8"/>
  <c r="H13" i="8"/>
  <c r="I14" i="8"/>
  <c r="G10" i="8"/>
  <c r="H67" i="8"/>
  <c r="G42" i="8"/>
  <c r="I13" i="8"/>
  <c r="F45" i="8"/>
  <c r="G40" i="8"/>
  <c r="G46" i="8"/>
  <c r="I11" i="10"/>
  <c r="F10" i="8"/>
  <c r="G59" i="8"/>
  <c r="G43" i="8"/>
  <c r="F40" i="8"/>
  <c r="G64" i="8"/>
  <c r="I15" i="8"/>
  <c r="G39" i="8"/>
  <c r="G58" i="8"/>
  <c r="H54" i="8"/>
  <c r="F33" i="8"/>
  <c r="G63" i="8"/>
  <c r="I18" i="8"/>
  <c r="H14" i="8"/>
  <c r="F59" i="8"/>
  <c r="H64" i="8"/>
  <c r="H48" i="8"/>
  <c r="F35" i="8"/>
  <c r="H18" i="8"/>
  <c r="F39" i="8"/>
  <c r="G13" i="8"/>
  <c r="G35" i="8"/>
  <c r="G18" i="8"/>
  <c r="F34" i="8"/>
  <c r="F46" i="8"/>
  <c r="H15" i="8"/>
  <c r="G11" i="8"/>
  <c r="H65" i="8"/>
  <c r="F20" i="8"/>
  <c r="G36" i="8"/>
  <c r="F9" i="8"/>
  <c r="G45" i="8"/>
  <c r="G9" i="8"/>
  <c r="F42" i="8"/>
  <c r="G34" i="8"/>
  <c r="F36" i="8"/>
  <c r="H63" i="8"/>
  <c r="G67" i="8"/>
  <c r="F21" i="8"/>
  <c r="F43" i="8"/>
  <c r="D68" i="7"/>
  <c r="B40" i="10"/>
  <c r="B50" i="10"/>
  <c r="B90" i="10"/>
  <c r="B57" i="10"/>
  <c r="G95" i="10"/>
  <c r="B30" i="10"/>
  <c r="B69" i="10"/>
  <c r="B87" i="10"/>
  <c r="K30" i="10"/>
  <c r="O95" i="10"/>
  <c r="K68" i="10"/>
  <c r="K60" i="10"/>
  <c r="K57" i="10"/>
  <c r="K65" i="10"/>
  <c r="D7" i="2"/>
  <c r="D8" i="2" s="1"/>
  <c r="B15" i="27" l="1"/>
  <c r="B14" i="27" s="1"/>
  <c r="D61" i="7" s="1"/>
  <c r="F61" i="7" s="1"/>
  <c r="J8" i="10" s="1"/>
  <c r="D11" i="2"/>
  <c r="G18" i="2" s="1"/>
  <c r="H11" i="27"/>
  <c r="B21" i="27"/>
  <c r="D65" i="7" s="1"/>
  <c r="F109" i="10" s="1"/>
  <c r="B17" i="27"/>
  <c r="G98" i="10"/>
  <c r="B35" i="27"/>
  <c r="I8" i="10" l="1"/>
  <c r="D9" i="2"/>
  <c r="D10" i="2" s="1"/>
  <c r="D18" i="2" s="1"/>
  <c r="F18" i="2" s="1"/>
  <c r="D63" i="7"/>
  <c r="I9" i="10" s="1"/>
  <c r="J9" i="10" s="1"/>
  <c r="J65" i="7"/>
  <c r="M10" i="10" s="1"/>
  <c r="I10" i="10"/>
  <c r="I18" i="2" l="1"/>
  <c r="B34" i="27"/>
  <c r="B33" i="27" s="1"/>
  <c r="J109" i="10" s="1"/>
  <c r="M109" i="10" s="1"/>
  <c r="F63" i="7"/>
  <c r="H103" i="10" s="1"/>
  <c r="F103" i="10"/>
  <c r="J103" i="10" s="1"/>
  <c r="M103" i="10" s="1"/>
  <c r="I109" i="10" l="1"/>
  <c r="I103" i="10"/>
</calcChain>
</file>

<file path=xl/comments1.xml><?xml version="1.0" encoding="utf-8"?>
<comments xmlns="http://schemas.openxmlformats.org/spreadsheetml/2006/main">
  <authors>
    <author>Lauströer</author>
  </authors>
  <commentList>
    <comment ref="C25" authorId="0" shapeId="0">
      <text>
        <r>
          <rPr>
            <b/>
            <sz val="8"/>
            <color indexed="81"/>
            <rFont val="Tahoma"/>
            <family val="2"/>
          </rPr>
          <t>Kommentar</t>
        </r>
        <r>
          <rPr>
            <sz val="8"/>
            <color indexed="81"/>
            <rFont val="Tahoma"/>
            <family val="2"/>
          </rPr>
          <t xml:space="preserve">
</t>
        </r>
      </text>
    </comment>
  </commentList>
</comments>
</file>

<file path=xl/comments2.xml><?xml version="1.0" encoding="utf-8"?>
<comments xmlns="http://schemas.openxmlformats.org/spreadsheetml/2006/main">
  <authors>
    <author>Lauströer</author>
    <author>palka</author>
  </authors>
  <commentList>
    <comment ref="B21" authorId="0" shapeId="0">
      <text>
        <r>
          <rPr>
            <sz val="8"/>
            <color indexed="81"/>
            <rFont val="Tahoma"/>
            <family val="2"/>
          </rPr>
          <t>Die eingesetzten Lösemittel und Festkörper können direkt eingegeben werden (Alternative A) oder mit Hilfe des Tabellenblattes Input aufsummiert werden (Alternative B). Alternative B bietent sich vor allem bei mehreren Lieferanten an.</t>
        </r>
      </text>
    </comment>
    <comment ref="B27" authorId="0" shapeId="0">
      <text>
        <r>
          <rPr>
            <sz val="8"/>
            <color indexed="81"/>
            <rFont val="Tahoma"/>
            <family val="2"/>
          </rPr>
          <t>Angabe vom Lieferanten</t>
        </r>
      </text>
    </comment>
    <comment ref="G27" authorId="0" shapeId="0">
      <text>
        <r>
          <rPr>
            <sz val="8"/>
            <color indexed="81"/>
            <rFont val="Tahoma"/>
            <family val="2"/>
          </rPr>
          <t>Berechnung über Gefahrstoffverzeichnis, Sicherheitsdatenblätter, Lageraufzeichnungen, etc.</t>
        </r>
      </text>
    </comment>
    <comment ref="B29" authorId="1" shapeId="0">
      <text>
        <r>
          <rPr>
            <sz val="8"/>
            <color indexed="81"/>
            <rFont val="Tahoma"/>
            <family val="2"/>
          </rPr>
          <t>Die Menge organischer Lösemittel, die zur Wiederverwendung zurückgewonnen wurden oder in für die Wiederverwendung zurückgewonnenen Zubereitungen enthalten sind, jedoch nicht als Einsatz gelten, sofern sie nicht unter O7 fallen. 
z.B. zurückgewonnenes Lösemittel, das einer anderen VOC-Tätigkeit zugeführt wird oder zurückgewonnenes Lösemittel, das in dem Beurteilungszeitraum separat gelagert wurde</t>
        </r>
      </text>
    </comment>
    <comment ref="B31" authorId="1" shapeId="0">
      <text>
        <r>
          <rPr>
            <sz val="8"/>
            <color indexed="81"/>
            <rFont val="Tahoma"/>
            <family val="2"/>
          </rPr>
          <t>Bezogene Lösemittel - zurückgewonnene Lösemittel</t>
        </r>
      </text>
    </comment>
    <comment ref="G33" authorId="0" shapeId="0">
      <text>
        <r>
          <rPr>
            <sz val="8"/>
            <color indexed="81"/>
            <rFont val="Tahoma"/>
            <family val="2"/>
          </rPr>
          <t>Berechnung über Gefahrstoffverzeichnis, Sicherheitsdatenblätter, Lageraufzeichnungen, etc.</t>
        </r>
      </text>
    </comment>
    <comment ref="B39" authorId="1" shapeId="0">
      <text>
        <r>
          <rPr>
            <sz val="8"/>
            <color indexed="81"/>
            <rFont val="Tahoma"/>
            <family val="2"/>
          </rPr>
          <t>den Bilanzzeitraum im Drop-Down-Menü auswählen</t>
        </r>
      </text>
    </comment>
    <comment ref="B41" authorId="1" shapeId="0">
      <text>
        <r>
          <rPr>
            <sz val="8"/>
            <color indexed="81"/>
            <rFont val="Tahoma"/>
            <family val="2"/>
          </rPr>
          <t>die Tätigkeit im Drop-Down-Menü auswählen</t>
        </r>
      </text>
    </comment>
  </commentList>
</comments>
</file>

<file path=xl/comments3.xml><?xml version="1.0" encoding="utf-8"?>
<comments xmlns="http://schemas.openxmlformats.org/spreadsheetml/2006/main">
  <authors>
    <author>Lauströer</author>
    <author>palka</author>
  </authors>
  <commentList>
    <comment ref="G16" authorId="0" shapeId="0">
      <text>
        <r>
          <rPr>
            <sz val="8"/>
            <color indexed="81"/>
            <rFont val="Tahoma"/>
            <family val="2"/>
          </rPr>
          <t>Das zurückgewonnene Lösemittel wird jedesmal dann erfasst, wenn es dazu verwandt wird, die Tätigkeit auszuführen.</t>
        </r>
      </text>
    </comment>
    <comment ref="G17" authorId="1" shapeId="0">
      <text>
        <r>
          <rPr>
            <sz val="8"/>
            <color indexed="81"/>
            <rFont val="Tahoma"/>
            <family val="2"/>
          </rPr>
          <t>I1 + I2</t>
        </r>
      </text>
    </comment>
    <comment ref="C20" authorId="0" shapeId="0">
      <text>
        <r>
          <rPr>
            <sz val="8"/>
            <color indexed="81"/>
            <rFont val="Tahoma"/>
            <family val="2"/>
          </rPr>
          <t xml:space="preserve">Diffuse Emissionen können sowohl über die 
mittelbare oder über die direkte Methode berechnet werden. 
In der Regel erfolgt die Berechnung über die </t>
        </r>
        <r>
          <rPr>
            <b/>
            <sz val="8"/>
            <color indexed="81"/>
            <rFont val="Tahoma"/>
            <family val="2"/>
          </rPr>
          <t>mittelbare Methode.</t>
        </r>
        <r>
          <rPr>
            <sz val="8"/>
            <color indexed="81"/>
            <rFont val="Tahoma"/>
            <family val="2"/>
          </rPr>
          <t xml:space="preserve">
</t>
        </r>
      </text>
    </comment>
    <comment ref="C30" authorId="0" shapeId="0">
      <text>
        <r>
          <rPr>
            <sz val="8"/>
            <color indexed="81"/>
            <rFont val="Tahoma"/>
            <family val="2"/>
          </rPr>
          <t>Angaben aus den Messprotokollen der Abgasreinigungsanlage, i.d.R. bei genehmigungsbedürftigen Anlagen</t>
        </r>
      </text>
    </comment>
    <comment ref="C40" authorId="0" shapeId="0">
      <text>
        <r>
          <rPr>
            <sz val="8"/>
            <color indexed="81"/>
            <rFont val="Tahoma"/>
            <family val="2"/>
          </rPr>
          <t>Messprotokolle, Herstellerangaben</t>
        </r>
      </text>
    </comment>
    <comment ref="C50" authorId="0" shapeId="0">
      <text>
        <r>
          <rPr>
            <sz val="8"/>
            <color indexed="81"/>
            <rFont val="Tahoma"/>
            <family val="2"/>
          </rPr>
          <t>Summe von O1.1 und O1.2</t>
        </r>
      </text>
    </comment>
    <comment ref="C57" authorId="0" shapeId="0">
      <text>
        <r>
          <rPr>
            <sz val="8"/>
            <color indexed="81"/>
            <rFont val="Tahoma"/>
            <family val="2"/>
          </rPr>
          <t xml:space="preserve">Durch  physikalische oder biologische Prozesse in Abgasreinigungsanlagen gebundene oder vernichtete Lösemittel </t>
        </r>
      </text>
    </comment>
    <comment ref="L68" authorId="0" shapeId="0">
      <text>
        <r>
          <rPr>
            <sz val="8"/>
            <color indexed="81"/>
            <rFont val="Tahoma"/>
            <family val="2"/>
          </rPr>
          <t xml:space="preserve">z.B. Austräge durch Unfälle, Auslaufen, etc.
</t>
        </r>
      </text>
    </comment>
    <comment ref="C69" authorId="0" shapeId="0">
      <text>
        <r>
          <rPr>
            <sz val="8"/>
            <color indexed="81"/>
            <rFont val="Tahoma"/>
            <family val="2"/>
          </rPr>
          <t>Angaben aus Entsorgungsnachweisen, Abfallbilanz, Gebührenbescheid, Deklarationsanalysen</t>
        </r>
      </text>
    </comment>
    <comment ref="C71" authorId="0" shapeId="0">
      <text>
        <r>
          <rPr>
            <sz val="8"/>
            <color indexed="81"/>
            <rFont val="Tahoma"/>
            <family val="2"/>
          </rPr>
          <t>Farb- und Lackschlämme, die organische Lösemittel oder andere gefährliche Stoffe enthalten
Abfälle aus der Farb- und Lackentfernung, die organische Lösemittel oder andere gefährliche Stoffe enthalten</t>
        </r>
        <r>
          <rPr>
            <sz val="8"/>
            <color indexed="81"/>
            <rFont val="Tahoma"/>
            <family val="2"/>
          </rPr>
          <t xml:space="preserve">
</t>
        </r>
      </text>
    </comment>
    <comment ref="E71" authorId="0" shapeId="0">
      <text>
        <r>
          <rPr>
            <sz val="8"/>
            <color indexed="81"/>
            <rFont val="Tahoma"/>
            <family val="2"/>
          </rPr>
          <t xml:space="preserve">Der prozentuale LM-Anteil kann betriebsspezifisch höher oder niedriger sein.
</t>
        </r>
      </text>
    </comment>
    <comment ref="C72" authorId="0" shapeId="0">
      <text>
        <r>
          <rPr>
            <sz val="8"/>
            <color indexed="81"/>
            <rFont val="Tahoma"/>
            <family val="2"/>
          </rPr>
          <t>Farb- und Lackabfälle mit Ausnahme derjenigen, die unter 08 01 11 fallen</t>
        </r>
        <r>
          <rPr>
            <sz val="8"/>
            <color indexed="81"/>
            <rFont val="Tahoma"/>
            <family val="2"/>
          </rPr>
          <t xml:space="preserve">
</t>
        </r>
      </text>
    </comment>
    <comment ref="E72" authorId="0" shapeId="0">
      <text>
        <r>
          <rPr>
            <sz val="8"/>
            <color indexed="81"/>
            <rFont val="Tahoma"/>
            <family val="2"/>
          </rPr>
          <t>Der prozentuale LM-Anteil kann betriebsspezifisch höher oder niederiger sein.</t>
        </r>
      </text>
    </comment>
    <comment ref="C73" authorId="0" shapeId="0">
      <text>
        <r>
          <rPr>
            <sz val="8"/>
            <color indexed="81"/>
            <rFont val="Tahoma"/>
            <family val="2"/>
          </rPr>
          <t>andere Lösemittel und Lösemittelgemische</t>
        </r>
        <r>
          <rPr>
            <sz val="8"/>
            <color indexed="81"/>
            <rFont val="Tahoma"/>
            <family val="2"/>
          </rPr>
          <t xml:space="preserve">
</t>
        </r>
      </text>
    </comment>
    <comment ref="E73" authorId="0" shapeId="0">
      <text>
        <r>
          <rPr>
            <sz val="8"/>
            <color indexed="81"/>
            <rFont val="Tahoma"/>
            <family val="2"/>
          </rPr>
          <t>Der prozentuale LM-Anteil kann betriebsspezifisch höher oder niederiger sein.</t>
        </r>
      </text>
    </comment>
    <comment ref="C74" authorId="0" shapeId="0">
      <text>
        <r>
          <rPr>
            <sz val="8"/>
            <color indexed="81"/>
            <rFont val="Tahoma"/>
            <family val="2"/>
          </rPr>
          <t>wässrige Schlämme, die Farben oder Lacke mit organischen Lösemitteln oder andere gefährliche Stoffe enthalten</t>
        </r>
        <r>
          <rPr>
            <sz val="8"/>
            <color indexed="81"/>
            <rFont val="Tahoma"/>
            <family val="2"/>
          </rPr>
          <t xml:space="preserve">
</t>
        </r>
      </text>
    </comment>
    <comment ref="E74" authorId="0" shapeId="0">
      <text>
        <r>
          <rPr>
            <sz val="8"/>
            <color indexed="81"/>
            <rFont val="Tahoma"/>
            <family val="2"/>
          </rPr>
          <t>Der prozentuale LM-Anteil kann betriebsspezifisch höher oder niederiger sein.</t>
        </r>
      </text>
    </comment>
    <comment ref="C75" authorId="0" shapeId="0">
      <text>
        <r>
          <rPr>
            <sz val="8"/>
            <color indexed="81"/>
            <rFont val="Tahoma"/>
            <family val="2"/>
          </rPr>
          <t>Schlämme oder feste Abfälle, die andere Lösemittel enthalten</t>
        </r>
      </text>
    </comment>
    <comment ref="E75" authorId="0" shapeId="0">
      <text>
        <r>
          <rPr>
            <sz val="8"/>
            <color indexed="81"/>
            <rFont val="Tahoma"/>
            <family val="2"/>
          </rPr>
          <t>Der prozentuale LM-Anteil kann betriebsspezifisch höher oder niederiger sein.</t>
        </r>
      </text>
    </comment>
    <comment ref="C87" authorId="0" shapeId="0">
      <text>
        <r>
          <rPr>
            <sz val="8"/>
            <color indexed="81"/>
            <rFont val="Tahoma"/>
            <family val="2"/>
          </rPr>
          <t>i.d.R. nur bei der Herstellung von lösemittelhaltigen Produkten relevant</t>
        </r>
      </text>
    </comment>
    <comment ref="C90" authorId="0" shapeId="0">
      <text>
        <r>
          <rPr>
            <sz val="8"/>
            <color indexed="81"/>
            <rFont val="Tahoma"/>
            <family val="2"/>
          </rPr>
          <t>Angaben aus Lagerbestandslisten oder Betriebsaufzeichnungen</t>
        </r>
      </text>
    </comment>
  </commentList>
</comments>
</file>

<file path=xl/comments4.xml><?xml version="1.0" encoding="utf-8"?>
<comments xmlns="http://schemas.openxmlformats.org/spreadsheetml/2006/main">
  <authors>
    <author>palka</author>
  </authors>
  <commentList>
    <comment ref="C5" authorId="0" shapeId="0">
      <text>
        <r>
          <rPr>
            <sz val="8"/>
            <color indexed="81"/>
            <rFont val="Tahoma"/>
            <family val="2"/>
          </rPr>
          <t>Daten erscheinen automatisch</t>
        </r>
      </text>
    </comment>
    <comment ref="C8" authorId="0" shapeId="0">
      <text>
        <r>
          <rPr>
            <sz val="8"/>
            <color indexed="81"/>
            <rFont val="Tahoma"/>
            <family val="2"/>
          </rPr>
          <t xml:space="preserve">kg Feststoff / a x Multiplikationsfaktor
</t>
        </r>
      </text>
    </comment>
    <comment ref="C10" authorId="0" shapeId="0">
      <text>
        <r>
          <rPr>
            <sz val="8"/>
            <color indexed="81"/>
            <rFont val="Tahoma"/>
            <family val="2"/>
          </rPr>
          <t>Bezugsemission x Prozentsatz</t>
        </r>
      </text>
    </comment>
  </commentList>
</comments>
</file>

<file path=xl/comments5.xml><?xml version="1.0" encoding="utf-8"?>
<comments xmlns="http://schemas.openxmlformats.org/spreadsheetml/2006/main">
  <authors>
    <author>Lauströer</author>
  </authors>
  <commentList>
    <comment ref="C8" authorId="0" shapeId="0">
      <text>
        <r>
          <rPr>
            <sz val="8"/>
            <color indexed="81"/>
            <rFont val="Tahoma"/>
            <family val="2"/>
          </rPr>
          <t>Eingabe erforderlich bei Wasserlacken
Bei herkömmlichen Lacken kein Eintrag erforderlich</t>
        </r>
      </text>
    </comment>
  </commentList>
</comments>
</file>

<file path=xl/sharedStrings.xml><?xml version="1.0" encoding="utf-8"?>
<sst xmlns="http://schemas.openxmlformats.org/spreadsheetml/2006/main" count="1436" uniqueCount="370">
  <si>
    <t>Einheit</t>
  </si>
  <si>
    <t>t/a</t>
  </si>
  <si>
    <t>Zielemission</t>
  </si>
  <si>
    <t>Diffuse Emission F</t>
  </si>
  <si>
    <t>Erläuterungen</t>
  </si>
  <si>
    <t>ab 01.11.2007:</t>
  </si>
  <si>
    <t>Gesamtemission</t>
  </si>
  <si>
    <t>jährliche Bezugsemission</t>
  </si>
  <si>
    <t>Multiplikationsfaktor</t>
  </si>
  <si>
    <t>%</t>
  </si>
  <si>
    <t>Schwellenwert</t>
  </si>
  <si>
    <t>Multiplikationsfaktor (Anhang IV)</t>
  </si>
  <si>
    <t>Prozentsatz (Anhang IV)</t>
  </si>
  <si>
    <t>Wert</t>
  </si>
  <si>
    <t>Grenzwert für diffuse Emissionen</t>
  </si>
  <si>
    <t>Diffuse Emissionen</t>
  </si>
  <si>
    <t xml:space="preserve"> </t>
  </si>
  <si>
    <t>Bilanzzeitraum</t>
  </si>
  <si>
    <t>1.1</t>
  </si>
  <si>
    <t>1.2</t>
  </si>
  <si>
    <t>1.3</t>
  </si>
  <si>
    <t>2.1</t>
  </si>
  <si>
    <t>3.1</t>
  </si>
  <si>
    <t>4.1</t>
  </si>
  <si>
    <t>4.2</t>
  </si>
  <si>
    <t>4.3</t>
  </si>
  <si>
    <t>4.4</t>
  </si>
  <si>
    <t>4.5</t>
  </si>
  <si>
    <t>5.1</t>
  </si>
  <si>
    <t>6.1</t>
  </si>
  <si>
    <t>7.1</t>
  </si>
  <si>
    <t>7.2</t>
  </si>
  <si>
    <t>8.1</t>
  </si>
  <si>
    <t>9.1</t>
  </si>
  <si>
    <t>9.2</t>
  </si>
  <si>
    <t>10.1</t>
  </si>
  <si>
    <t>10.2</t>
  </si>
  <si>
    <t>11.1</t>
  </si>
  <si>
    <t>12.1</t>
  </si>
  <si>
    <t>13.1</t>
  </si>
  <si>
    <t>14.1</t>
  </si>
  <si>
    <t>15.1</t>
  </si>
  <si>
    <t>16.1</t>
  </si>
  <si>
    <t>16.2</t>
  </si>
  <si>
    <t>16.3</t>
  </si>
  <si>
    <t>16.4</t>
  </si>
  <si>
    <t>17.1</t>
  </si>
  <si>
    <t>18.1</t>
  </si>
  <si>
    <t>19.1</t>
  </si>
  <si>
    <t>Lösemittelverbrauch</t>
  </si>
  <si>
    <t>Lösemittelverbrauch t/a</t>
  </si>
  <si>
    <t>bitte Jahr auswählen</t>
  </si>
  <si>
    <t>Grenzwert für Gesamtemissionen</t>
  </si>
  <si>
    <t>1.1   Anlagen mit dem Heatset-Rollenoffset-Druckverfahren</t>
  </si>
  <si>
    <t>1.2   Anlagen mit dem Illustrationstiefdruckverfahren</t>
  </si>
  <si>
    <t>2.1   Anlagen zur Oberflächenreinigung</t>
  </si>
  <si>
    <t>3.1   Anlagen zur Textilreinigung (Chemischreinigungsanlagen)</t>
  </si>
  <si>
    <t>4.1   Anlagen zur Serienbeschichtung von Kraftfahrzeugen</t>
  </si>
  <si>
    <t>4.2   Anlagen zur Serienbeschichtung von Fahrerhäusern</t>
  </si>
  <si>
    <t>4.3   Anlagen zum Beschichten von Nutzfahrzeugen</t>
  </si>
  <si>
    <t>4.4   Anlagen zum Beschichten von Bussen</t>
  </si>
  <si>
    <t>4.5   Anlagen zum Beschichten von Schienenfahrzeugen</t>
  </si>
  <si>
    <t>5.1   Anlagen zur Reparaturlackierung von Fahrzeugen</t>
  </si>
  <si>
    <t>6.1   Anlagen zum Beschichten von Bandblech</t>
  </si>
  <si>
    <t>9.1   Anlagen zum Beschichten von Holz oder Holzwerkstoffen mit einem jährlichen Lösemittelverbrauch bis zu 15 Tonnen</t>
  </si>
  <si>
    <t>11.1  Anlagen zum Beschichten von Leder</t>
  </si>
  <si>
    <t>12.1  Anlagen zum Imprägnieren von Holz unter Verwendung von lösemittelhaltigen Holzschutzmitteln</t>
  </si>
  <si>
    <t xml:space="preserve">12.2  Anlagen zum Imprägnieren von Holz unter Verwendung von Teerölen (Kreosote) </t>
  </si>
  <si>
    <t>13.1  Anlagen zur Laminierung von Holz oder Kunststoffen</t>
  </si>
  <si>
    <t>15.1  Anlagen zur Herstellung von Schuhen</t>
  </si>
  <si>
    <t>16.1  Anlagen zur Herstellung von Anstrich- oder Beschichtungsstoffen</t>
  </si>
  <si>
    <t>17.1  Anlagen zur Umwandlung von Kautschuk</t>
  </si>
  <si>
    <t>Unternehmen</t>
  </si>
  <si>
    <t>Ansprechpartner</t>
  </si>
  <si>
    <t>Straße</t>
  </si>
  <si>
    <t>Telefon-Nr.</t>
  </si>
  <si>
    <t>Grenzwert für Gesamtemission</t>
  </si>
  <si>
    <t>Einheit Gesamtemission</t>
  </si>
  <si>
    <t>g/kg</t>
  </si>
  <si>
    <t>g/kg Draht</t>
  </si>
  <si>
    <t>PLZ</t>
  </si>
  <si>
    <t>Ort</t>
  </si>
  <si>
    <r>
      <t>g/m</t>
    </r>
    <r>
      <rPr>
        <vertAlign val="superscript"/>
        <sz val="9"/>
        <rFont val="Arial"/>
        <family val="2"/>
      </rPr>
      <t>2</t>
    </r>
  </si>
  <si>
    <r>
      <t>kg/m</t>
    </r>
    <r>
      <rPr>
        <vertAlign val="superscript"/>
        <sz val="9"/>
        <rFont val="Arial"/>
        <family val="2"/>
      </rPr>
      <t>3</t>
    </r>
  </si>
  <si>
    <t>8.1   Anlagen zum Beschichten von sonstigen Metall- oder Kunststoffoberflächen</t>
  </si>
  <si>
    <t>9.2   Anlagen zum Beschichten von Holz oder Holzwerkstoffen mit einem jährlichen Lösemittelverbrauch von mehr als 15 Tonnen</t>
  </si>
  <si>
    <t>10.1  Anlagen zum Beschichten oder Bedrucken von Textilien und Geweben</t>
  </si>
  <si>
    <t>10.2  Anlagen zum Beschichten von Folien- oder Papieroberflächen</t>
  </si>
  <si>
    <t>19.1  Anlagen zur Herstellung von Arzneimitteln</t>
  </si>
  <si>
    <t>Multiplikations-
faktor</t>
  </si>
  <si>
    <t>Prozent-
satz</t>
  </si>
  <si>
    <t>Schwellen-
wert</t>
  </si>
  <si>
    <t>kg/t</t>
  </si>
  <si>
    <t>Summe in kg</t>
  </si>
  <si>
    <t>Summe in t</t>
  </si>
  <si>
    <t>Dichte [kg/dm³]</t>
  </si>
  <si>
    <t>Jahresmenge [l]</t>
  </si>
  <si>
    <t>Jahresmenge [kg]</t>
  </si>
  <si>
    <t>Festkörperanteil [kg]</t>
  </si>
  <si>
    <t>Angaben zum Betreiber</t>
  </si>
  <si>
    <t>O2: LM im Abwasser</t>
  </si>
  <si>
    <t>O3: LM-Rückstände im Produkt</t>
  </si>
  <si>
    <t>O5: LM-Vernichtung durch Behandlung</t>
  </si>
  <si>
    <t>O6: LM im Abfall</t>
  </si>
  <si>
    <t>O7: in Verkaufsprodukten enthaltene LM</t>
  </si>
  <si>
    <t>O9: sonstige Austräge</t>
  </si>
  <si>
    <t>Lösemittel-Anteil [%]</t>
  </si>
  <si>
    <t>Artikel-Bezeichnung</t>
  </si>
  <si>
    <t>Daten zum Lösemitteleinsatz</t>
  </si>
  <si>
    <t>16.4  Anlagen zur Herstellung von Druckfarben</t>
  </si>
  <si>
    <t>Grenzwert</t>
  </si>
  <si>
    <t>Ist-Zustand</t>
  </si>
  <si>
    <t xml:space="preserve">Einhaltung der Gesamtemissionen     </t>
  </si>
  <si>
    <t>Lösemittelbilanz</t>
  </si>
  <si>
    <t>Anforderungen der 31. BImSchV</t>
  </si>
  <si>
    <t>Prozentsatz zur Ermittlung der Zielemission (Anhang IV)</t>
  </si>
  <si>
    <t>Anlagentyp (Anhang I)</t>
  </si>
  <si>
    <t>oder</t>
  </si>
  <si>
    <t>Nachweis zur Einhaltung der Grenzwerte</t>
  </si>
  <si>
    <t>Inputfaktoren</t>
  </si>
  <si>
    <t>Zeitpunkte für die Einhaltung</t>
  </si>
  <si>
    <t xml:space="preserve">Zielemission </t>
  </si>
  <si>
    <t>Rahmendaten</t>
  </si>
  <si>
    <t>Rahmendaten der Anlage</t>
  </si>
  <si>
    <t>Anforderungen der 31. BImSchV.</t>
  </si>
  <si>
    <t xml:space="preserve">Mittelbare Methode: </t>
  </si>
  <si>
    <t>O2+O3+O4+O9</t>
  </si>
  <si>
    <t>Spezifischer Reduzierungsplan</t>
  </si>
  <si>
    <t>14 06 03</t>
  </si>
  <si>
    <t>08 01 15, 08 01 16</t>
  </si>
  <si>
    <t>14 06 05</t>
  </si>
  <si>
    <t>Grenzwert Gesamtemissionen</t>
  </si>
  <si>
    <t>Grenzwert diffuse Emissionen</t>
  </si>
  <si>
    <t>Abgaskonzentration im Reingas</t>
  </si>
  <si>
    <t>Volumenstrom</t>
  </si>
  <si>
    <t>Betriebsstunden</t>
  </si>
  <si>
    <t>mg/m³</t>
  </si>
  <si>
    <t>m³/h</t>
  </si>
  <si>
    <t>h/a</t>
  </si>
  <si>
    <t>LM-Anteil</t>
  </si>
  <si>
    <t xml:space="preserve">LM-Anteil Abfall </t>
  </si>
  <si>
    <t>entsorgte Abfälle [t/a]</t>
  </si>
  <si>
    <t>Alternative A</t>
  </si>
  <si>
    <t>1.3   Anlagen für sonstige Drucktätigkeiten</t>
  </si>
  <si>
    <t>7.1   Anlagen zum Beschichten von Wickeldraht mit phenol-, kresol- oder xylenolhaltigen Beschichtungsstoffen</t>
  </si>
  <si>
    <t>7.2   Anlagen zum Beschichten von Wickeldraht mit sonstigen Beschichtungsstoffen</t>
  </si>
  <si>
    <t>14.1  Anlagen zur Klebebeschichtung</t>
  </si>
  <si>
    <t>16.2  Anlagen zur Herstellung von Bautenschutz- oder Holzschutzmitteln</t>
  </si>
  <si>
    <t>16.3  Anlagen zur Herstellung von Klebstoffen</t>
  </si>
  <si>
    <t>18.1  Anlagen zur Extraktion von Pflanzenöl oder tierischem Fett sowie Raffination von Pflanzenöl</t>
  </si>
  <si>
    <t>Input</t>
  </si>
  <si>
    <r>
      <t xml:space="preserve">Lösemittelverbrauch LV </t>
    </r>
    <r>
      <rPr>
        <sz val="10"/>
        <rFont val="Arial"/>
        <family val="2"/>
      </rPr>
      <t>(I1 - O8)</t>
    </r>
  </si>
  <si>
    <t>Berechnung über Wirkungsgrad der Abgasreinigung</t>
  </si>
  <si>
    <t>g/Paar Schuhe</t>
  </si>
  <si>
    <t>Gesamtemission E</t>
  </si>
  <si>
    <t>Festkörper</t>
  </si>
  <si>
    <t>Ermittlung der diffusen Emissionen</t>
  </si>
  <si>
    <t>Benutzerhinweise</t>
  </si>
  <si>
    <t>Lösemittelbilanz: Eingabe der Input- und Outputmengen</t>
  </si>
  <si>
    <t>bei Nichteinhaltung der obigen Grenzwerte: Aufstellung eines spezifischen Reduzierungsplans</t>
  </si>
  <si>
    <t>Tätigkeit / Anlage</t>
  </si>
  <si>
    <t>O4: diffuse Emissionen</t>
  </si>
  <si>
    <t xml:space="preserve">Alternative B </t>
  </si>
  <si>
    <t>Direkte Methode</t>
  </si>
  <si>
    <t>manuelle Eingabe der entsorgten Lösemittel</t>
  </si>
  <si>
    <t>Einführung</t>
  </si>
  <si>
    <t>Hinweise zur Benutzung</t>
  </si>
  <si>
    <t>Felder in denen Angaben erforderlich bzw. möglich sind, sind gelb hinterlegt.</t>
  </si>
  <si>
    <t>Die verschiedenen Felder, Eingabemöglichkeiten sowie Hilfestellungen im Excel-Tool sind nachfolgend aufgeführt.</t>
  </si>
  <si>
    <t>Drop-down-Felder dienen zur Auswahl verschiedener Inhalte. Die Auswahl erfolgt durch "Anklicken" des gewünschten Inhalts.</t>
  </si>
  <si>
    <t>Kommentarfelder erläutern das jeweilige Feld und geben weitere Informationen. Der entsprechende Kommentar erscheint, wenn die Maus über das Feld geführt wird.</t>
  </si>
  <si>
    <t xml:space="preserve">Fragen, Anregungen oder Kritik </t>
  </si>
  <si>
    <t>InnovaKom GmbH</t>
  </si>
  <si>
    <t>Tel.: 0 52 51 / 16 48 131</t>
  </si>
  <si>
    <t>laustroeer@innovakom.de</t>
  </si>
  <si>
    <t>Mit Hilfe dieses Excel-Tools können die aufgrund der 31. BImSchV geforderten jährlichen Lösemittelbilanzen und Reduzierungspläne aufgestellt werden.</t>
  </si>
  <si>
    <t>Das Excel-Tool ist für alle Tätigkeiten bzw. Anlagen, die in der 31. BImSchV aufgeführt sind, geeignet.</t>
  </si>
  <si>
    <t>Grün hinterlegte Felder, kennzeichnen Kommentare und Schlußfolgerungen. Diese Felder sind geschützt.</t>
  </si>
  <si>
    <t xml:space="preserve">Prozentsatz </t>
  </si>
  <si>
    <t>Die Bearbeitung sollte in folgender Reihenfolge vorgenommen werden:</t>
  </si>
  <si>
    <t>1. Eingabe der Rahmendaten (Angaben zum Unternehmen, Auswahl der Tätigkeit, Lösemittelverbrauch)</t>
  </si>
  <si>
    <t>2. Aufstellung der Lösemittelbilanz (Berechnung der diffusen Emissionen)</t>
  </si>
  <si>
    <t>3. ggf. Aufstellung eines Reduzierungsplans falls die Grenzwerte der Verordnung nicht eingehalten werden</t>
  </si>
  <si>
    <t>Grau hinterlegte Felder werden durch das Excel-Tool automatisch generiert. Diese Felder sind geschützt.</t>
  </si>
  <si>
    <t>12.2</t>
  </si>
  <si>
    <t>Festkörperanteil</t>
  </si>
  <si>
    <t>Anlagen für sonstige Drucktätigkeiten</t>
  </si>
  <si>
    <t xml:space="preserve">        - Neuanlage</t>
  </si>
  <si>
    <t xml:space="preserve">        - außer Rotationssiebdruck</t>
  </si>
  <si>
    <t xml:space="preserve">        - Rotationssiebdruck</t>
  </si>
  <si>
    <t xml:space="preserve">        - genehmigungsbedürftige Altanlage (bis zum 31.12.2005)</t>
  </si>
  <si>
    <t xml:space="preserve">        - Altanlage (bis zum 31.12.2013)</t>
  </si>
  <si>
    <t xml:space="preserve">        - mittlerer Drahtdurchmesser &gt; 0,1 mm</t>
  </si>
  <si>
    <t xml:space="preserve">        - mittlerer Drahtdurchmesser ≤ 0,1 mm</t>
  </si>
  <si>
    <t xml:space="preserve">        - Beschichten von sonstigen Metall- oder Kunststoffoberflächen</t>
  </si>
  <si>
    <t xml:space="preserve">        - Beschichtungen i.V.mit Lebensmitteln, Luft- und Raumfahrt</t>
  </si>
  <si>
    <t xml:space="preserve">        - Automatisierte Beschichtung bahnenförmiger Materialien</t>
  </si>
  <si>
    <t xml:space="preserve">        - Automatisierte Beschichtung bahnenförmiger Materialien i.V.mit Lebensmitteln, Luft- und Raumfahrt</t>
  </si>
  <si>
    <t xml:space="preserve">        - Beschichten von Holz oder Holzwerkstoffen mit einem jährlichen Lösemittelverbrauch &gt; 15 Tonnen</t>
  </si>
  <si>
    <t xml:space="preserve">        - für Applikationsverfahren mit einem Auftragswirkungsgrad von &gt; 85%</t>
  </si>
  <si>
    <t xml:space="preserve">         - Beschichten oder Bedrucken von Textilien und Geweben</t>
  </si>
  <si>
    <t xml:space="preserve">         - Beschichtungen i.V.mit Lebensmitteln, Luft- und Raumfahrt</t>
  </si>
  <si>
    <t xml:space="preserve">         - Beschichten von Folien- oder Papieroberflächen</t>
  </si>
  <si>
    <t xml:space="preserve">         - Beschichten von Leder</t>
  </si>
  <si>
    <t xml:space="preserve">         - Beschichtung von besonderen Lederwaren, die als kleinere Konsumgüter verwendet werden</t>
  </si>
  <si>
    <t xml:space="preserve">         - Neuanlage</t>
  </si>
  <si>
    <t xml:space="preserve">         - Altanlage</t>
  </si>
  <si>
    <t xml:space="preserve">         - Imprägnieren von Holz unter Verwendung von Teerölen (Kreosote) </t>
  </si>
  <si>
    <t xml:space="preserve">         - Für Heiß-Kalt-Einstelltränkanlagen</t>
  </si>
  <si>
    <t xml:space="preserve">         - Klebebeschichtung</t>
  </si>
  <si>
    <t xml:space="preserve">         - Automatisierte Beschichtung bahnenförmiger Materialien</t>
  </si>
  <si>
    <t xml:space="preserve">         - Nicht genehmigungsbedürftige Anlage</t>
  </si>
  <si>
    <t xml:space="preserve">         - Genehmigungsbedürftige Anlage (bis zum 31.10.2007)</t>
  </si>
  <si>
    <t xml:space="preserve">         - Tierisches Fett</t>
  </si>
  <si>
    <t xml:space="preserve">         - Rizinus</t>
  </si>
  <si>
    <t xml:space="preserve">         - Sonnenblumensamen</t>
  </si>
  <si>
    <t xml:space="preserve">         - Sojabohnen normal gemahlen</t>
  </si>
  <si>
    <t xml:space="preserve">         - Sojabohnen, weiße Flocken</t>
  </si>
  <si>
    <t xml:space="preserve">         - Herstellung von Arzneimitteln</t>
  </si>
  <si>
    <t>Anlagenbezeichnung</t>
  </si>
  <si>
    <t>Anlagentyp</t>
  </si>
  <si>
    <t>Anlagen mit dem Heatset-Rollenoffset-Druckverfahren</t>
  </si>
  <si>
    <t>Anlagen mit dem Illustrationstiefdruckverfahren</t>
  </si>
  <si>
    <t>Anlagen zur Oberflächenreinigung</t>
  </si>
  <si>
    <t>Anlagen zur Textilreinigung (Chemischreinigungsanlagen)</t>
  </si>
  <si>
    <t>Anlagen zur Serienbeschichtung von Kraftfahrzeugen</t>
  </si>
  <si>
    <t>Anlagen zur Serienbeschichtung von Fahrerhäusern</t>
  </si>
  <si>
    <t>Anlagen zum Beschichten von Nutzfahrzeugen</t>
  </si>
  <si>
    <t>Anlagen zum Beschichten von Bussen</t>
  </si>
  <si>
    <t>Anlagen zum Beschichten von Schienenfahrzeugen</t>
  </si>
  <si>
    <t>Anlagen zur Reparaturlackierung von Fahrzeugen</t>
  </si>
  <si>
    <t>Anlagen zum Beschichten von Bandblech</t>
  </si>
  <si>
    <t>Anlagen zum Beschichten von Wickeldraht mit phenol-, kresol- oder xylenolhaltigen Beschichtungsstoffen</t>
  </si>
  <si>
    <t>Anlagen zum Beschichten von Wickeldraht mit sonstigen Beschichtungsstoffen</t>
  </si>
  <si>
    <t>Anlagen zum Beschichten von sonstigen Metall- oder Kunststoffoberflächen</t>
  </si>
  <si>
    <t>Anlagen zum Beschichten von Holz oder Holzwerkstoffen mit einem jährlichen Lösemittelverbrauch bis zu 15 Tonnen</t>
  </si>
  <si>
    <t>Anlagen zum Beschichten von Holz oder Holzwerkstoffen mit einem jährlichen Lösemittelverbrauch von mehr als 15 Tonnen</t>
  </si>
  <si>
    <t>Anlagen zum Beschichten oder Bedrucken von Textilien und Geweben</t>
  </si>
  <si>
    <t>Anlagen zum Beschichten von Folien- oder Papieroberflächen</t>
  </si>
  <si>
    <t>Anlagen zum Beschichten von Leder</t>
  </si>
  <si>
    <t>Gesamtemission - Umrechnung</t>
  </si>
  <si>
    <t>Anlagen zum Imprägnieren von Holz unter Verwendung von lösemittelhaltigen Holzschutzmitteln</t>
  </si>
  <si>
    <t xml:space="preserve">Anlagen zum Imprägnieren von Holz unter Verwendung von Teerölen (Kreosote) </t>
  </si>
  <si>
    <t>Anlagen zur Laminierung von Holz oder Kunststoffen</t>
  </si>
  <si>
    <t>Anlagen zur Klebebeschichtung</t>
  </si>
  <si>
    <t>Anlagen zur Herstellung von Schuhen</t>
  </si>
  <si>
    <t>Anlagen zur Herstellung von Anstrich- oder Beschichtungsstoffen</t>
  </si>
  <si>
    <t>Anlagen zur Herstellung von Bautenschutz- oder Holzschutzmitteln</t>
  </si>
  <si>
    <t>Anlagen zur Herstellung von Klebstoffen</t>
  </si>
  <si>
    <t>Anlagen zur Herstellung von Druckfarben</t>
  </si>
  <si>
    <t>Anlagen zur Umwandlung von Kautschuk</t>
  </si>
  <si>
    <t>Anlagen zur Extraktion von Pflanzenöl oder tierischem Fett sowie Raffination von Pflanzenöl</t>
  </si>
  <si>
    <t>Anlagen zur Herstellung von Arzneimitteln</t>
  </si>
  <si>
    <t>g/kg/t Einheit Gesamtemission</t>
  </si>
  <si>
    <t>g</t>
  </si>
  <si>
    <t>kg</t>
  </si>
  <si>
    <t>Gesamtemission - Einheit</t>
  </si>
  <si>
    <t>Bezugsgröße für Gesamtemissionen</t>
  </si>
  <si>
    <t>Einheit Gesamtemission Bezugsgröße</t>
  </si>
  <si>
    <t xml:space="preserve">m2 lackierte Fläche </t>
  </si>
  <si>
    <t>kg Draht</t>
  </si>
  <si>
    <t>Bezugsgröße Gesamtemission - Einheit</t>
  </si>
  <si>
    <t>I1: eingesetzte LM im Bilanzzeitraum</t>
  </si>
  <si>
    <t>I2: Zurückgewonnene und wieder eingesetzte LM</t>
  </si>
  <si>
    <r>
      <t>I</t>
    </r>
    <r>
      <rPr>
        <b/>
        <vertAlign val="subscript"/>
        <sz val="10"/>
        <rFont val="Arial"/>
        <family val="2"/>
      </rPr>
      <t>gesamt</t>
    </r>
  </si>
  <si>
    <t>kg der gereinigten und getrockneten Ware</t>
  </si>
  <si>
    <t>m3 imprägniertes Holz</t>
  </si>
  <si>
    <t>vollständiges Paar Schuhe</t>
  </si>
  <si>
    <t>t tierisches oder pflanzliches Material</t>
  </si>
  <si>
    <t>% der eingesetzten Lösemittel</t>
  </si>
  <si>
    <t xml:space="preserve">         - Rapssamen</t>
  </si>
  <si>
    <t xml:space="preserve">         - Sonst. Samen und sonst. pflanzliches Material bei Anlagen, die einzelnen Chargen von Samen und sonst. pflanzl. Material verarbeiten</t>
  </si>
  <si>
    <t xml:space="preserve">         - Sonst. Samen und sonst. pflanzliches Material bei allen Verfahren zur Fraktionierung mit Ausnahme der Entschleimung</t>
  </si>
  <si>
    <t xml:space="preserve">         - Sonst. Samen und sonst. pflanzliches Material bei Entschleimung</t>
  </si>
  <si>
    <t xml:space="preserve">Einhaltung der diffusen Emissionen   (F x 100 / (I1 + I2)    </t>
  </si>
  <si>
    <t>bei Nichteinhaltung der obigen Grenzwerte: Maßnahmen zur Lösemittelreduzierung treffen, bzw. Festkörperanteil erhöhen</t>
  </si>
  <si>
    <t>Lösemittel [kg]</t>
  </si>
  <si>
    <r>
      <t xml:space="preserve">Die durch einen </t>
    </r>
    <r>
      <rPr>
        <b/>
        <sz val="10"/>
        <rFont val="Webdings"/>
        <family val="1"/>
        <charset val="2"/>
      </rPr>
      <t xml:space="preserve">4 </t>
    </r>
    <r>
      <rPr>
        <b/>
        <sz val="10"/>
        <rFont val="Arial"/>
        <family val="2"/>
      </rPr>
      <t>gekennzeichneten Outputmengen sind, falls relevant, anzugeben.</t>
    </r>
  </si>
  <si>
    <t>O1.1: LM-Emissionen in gefassten behandelten Abgasen</t>
  </si>
  <si>
    <t>Nachweis zur Einhaltung des spezifischen Reduzierungsplans</t>
  </si>
  <si>
    <t>Anlagenbezeichnung (2. Ebene)</t>
  </si>
  <si>
    <t xml:space="preserve">  </t>
  </si>
  <si>
    <t>bitte Tätigkeit / Anlage auswählen</t>
  </si>
  <si>
    <t>E-Mail Ansprechpartner</t>
  </si>
  <si>
    <t>Lösemittel</t>
  </si>
  <si>
    <t>zurück zur Eingabe der Rahmendaten</t>
  </si>
  <si>
    <t>manuelle Berechnung von I1: eingesetzte Lösemittel im Bilanzzeitraum</t>
  </si>
  <si>
    <t>Alternative B</t>
  </si>
  <si>
    <r>
      <t>I1:</t>
    </r>
    <r>
      <rPr>
        <sz val="10"/>
        <color indexed="52"/>
        <rFont val="Arial"/>
        <family val="2"/>
      </rPr>
      <t xml:space="preserve"> eingesetzte LM im Bilanzzeitraum</t>
    </r>
  </si>
  <si>
    <r>
      <t xml:space="preserve">FK: </t>
    </r>
    <r>
      <rPr>
        <sz val="10"/>
        <color indexed="52"/>
        <rFont val="Arial"/>
        <family val="2"/>
      </rPr>
      <t>Festkörperanteil</t>
    </r>
  </si>
  <si>
    <r>
      <t>I1:</t>
    </r>
    <r>
      <rPr>
        <sz val="10"/>
        <color indexed="57"/>
        <rFont val="Arial"/>
        <family val="2"/>
      </rPr>
      <t xml:space="preserve"> eingesetzte LM im Bilanzzeitraum </t>
    </r>
  </si>
  <si>
    <t>Direkte Eingabe der eingesetzten Lösemittel und Festkörper</t>
  </si>
  <si>
    <t>Keine Eingaben erforderlich!</t>
  </si>
  <si>
    <t>Wasser-Anteil [%]</t>
  </si>
  <si>
    <t>Wasser-Anteil [kg]</t>
  </si>
  <si>
    <t>Wasser-Anteil</t>
  </si>
  <si>
    <t>Abgaskonzentration</t>
  </si>
  <si>
    <r>
      <t xml:space="preserve">O8: </t>
    </r>
    <r>
      <rPr>
        <sz val="10"/>
        <color indexed="52"/>
        <rFont val="Arial"/>
        <family val="2"/>
      </rPr>
      <t>zurückgewonnenes Lösemittel, das in dem Beurteilungszeitraum nicht eingesetzt wurde (Details sind in dem Kommentar hinterlegt)</t>
    </r>
  </si>
  <si>
    <t xml:space="preserve">erarbeitet im Auftrag der Effizienz-Agentur NRW durch die InnovaKom GmbH </t>
  </si>
  <si>
    <t>Effizienz-Agentur NRW</t>
  </si>
  <si>
    <t>Tobias Lauströer</t>
  </si>
  <si>
    <t>O1.2+O2+O3+O4+O9</t>
  </si>
  <si>
    <t>I1-O1.1-O5-O6-O7-O8</t>
  </si>
  <si>
    <t>I1-O1-O5-O6-O7-O8</t>
  </si>
  <si>
    <r>
      <t xml:space="preserve">FK: </t>
    </r>
    <r>
      <rPr>
        <sz val="10"/>
        <color indexed="57"/>
        <rFont val="Arial"/>
        <family val="2"/>
      </rPr>
      <t>Festkörperanteil</t>
    </r>
  </si>
  <si>
    <t>Möglichkeiten</t>
  </si>
  <si>
    <t>Regionalbüro Bielefeld
Meisenstraße 96</t>
  </si>
  <si>
    <t>33607 Bielefeld</t>
  </si>
  <si>
    <t xml:space="preserve">         - mittlerer Drahtdurchmesser &gt; 0,1 mm</t>
  </si>
  <si>
    <t xml:space="preserve">         - Beschichten von sonstigen Metall- oder Kunststoffoberflächen</t>
  </si>
  <si>
    <t xml:space="preserve">         - Beschichten von Holz oder Holzwerkstoffen mit einem jährlichen Lösemittelverbrauch &gt; 15 Tonnen</t>
  </si>
  <si>
    <t>manuelle Eingabe von O1.1</t>
  </si>
  <si>
    <t>manuelle Eingabe von O1.2</t>
  </si>
  <si>
    <t>O1.2: LM-Emissionen in unbehandelten gefassten Abgasen</t>
  </si>
  <si>
    <t>manuelle Eingabe von O1</t>
  </si>
  <si>
    <t>O1: LM-Emissionen in gefassten Abgasen</t>
  </si>
  <si>
    <t>manuelle Eingabe von O5</t>
  </si>
  <si>
    <t>O1.2: Lösemittel in gefassten unbehandelten Abgasen</t>
  </si>
  <si>
    <t>Heike Wulf</t>
  </si>
  <si>
    <t xml:space="preserve">hwu@efanrw.de </t>
  </si>
  <si>
    <t>O8: zurückgewonnene und betriebsintern in einem anderen Prozess eingesetzte LM</t>
  </si>
  <si>
    <t>Änderungshistorie:</t>
  </si>
  <si>
    <t>Einfügen eines neuen Tabellenblattes (Input Masse) als weitere Möglichkeit zur Ermittlung von I1</t>
  </si>
  <si>
    <t>Input Masse</t>
  </si>
  <si>
    <t>Input Volumen</t>
  </si>
  <si>
    <t>Wert für Tabellenblatt Rahmendaten</t>
  </si>
  <si>
    <t xml:space="preserve">Manuelle Aufsummierung der eingesetzten Lösemittel und Festkörper </t>
  </si>
  <si>
    <t>Tabellenblatt Volumen</t>
  </si>
  <si>
    <t>Tabellenblatt Input Masse oder</t>
  </si>
  <si>
    <t>Bemerkung</t>
  </si>
  <si>
    <t>Fehlerbehebung: Ermittlung von O5, Berücksichtigung Reingas</t>
  </si>
  <si>
    <t>Klarstellung von Begrifflichkeiten im Tabellblatt Reduzierungsplan (max. zulässige Gesamtemission)</t>
  </si>
  <si>
    <t>Die hiermit erstellte Lösemittelbilanz sowie der Reduzierungsplan, kann zur Vorlage bei der zuständigen Vollzugsbehörde verwendet werden.</t>
  </si>
  <si>
    <t>tatsächliche  Gesamtemission</t>
  </si>
  <si>
    <t>neues Efa-Logo</t>
  </si>
  <si>
    <t>neues InnovaKom-Logo</t>
  </si>
  <si>
    <t xml:space="preserve">       - mehr als 150 kg / h oder mehr als 200 t/a Lösemittel</t>
  </si>
  <si>
    <t xml:space="preserve">       - Heatset-Rollenoffset-Druckverfahren</t>
  </si>
  <si>
    <t>Druckfarbenverbrauch</t>
  </si>
  <si>
    <t xml:space="preserve">        - Heatset-Rollenoffset-Druckverfahren</t>
  </si>
  <si>
    <t xml:space="preserve">      - mehr als 150 kg/h oder mehr als 200 t/a Verbrauchskapazität</t>
  </si>
  <si>
    <t xml:space="preserve">      - Beschichten von Nutzfahrzeugen</t>
  </si>
  <si>
    <t>g/m²</t>
  </si>
  <si>
    <t xml:space="preserve">        - Beschichten von Nutzfahrzeugen</t>
  </si>
  <si>
    <t xml:space="preserve">       - mehr als 150 kg/h oder mehr als 200 t/a Verbrauchskapazität</t>
  </si>
  <si>
    <t xml:space="preserve">         - mehr als 150 kg/h oder von mehr als 200 t/a</t>
  </si>
  <si>
    <t xml:space="preserve">        - mehr als 150 kg/h oder von mehr als 200 t/a</t>
  </si>
  <si>
    <t xml:space="preserve">         - Genehmigungsbedürftige Anlage (bis zum 31.12.2013)</t>
  </si>
  <si>
    <t xml:space="preserve">         - Altanlage (ab 01.01.2013)</t>
  </si>
  <si>
    <t>Berücksichtigung der Änderungen der 31. BImSchV vom 02.05.2013 und 07.10.2013</t>
  </si>
  <si>
    <t>Abgaskonzentration Rohgas</t>
  </si>
  <si>
    <t>Differenz 
(Rohgas-Reingas)</t>
  </si>
  <si>
    <t>Datum der Erstellung</t>
  </si>
  <si>
    <t>Fehlerbehebung: Ermittlung von O5 über den Wirkungsgrad, weitere kleinere Korrekturen</t>
  </si>
  <si>
    <t>redaktionelle Änderungen</t>
  </si>
  <si>
    <t>Korrektur diffuse Emissionen bei Anlagen nach 1.1</t>
  </si>
  <si>
    <t>% des Druckfarbenverbrauchs</t>
  </si>
  <si>
    <t>Korrektur bei Anlagen nach 1.1, &gt; 15t/a</t>
  </si>
  <si>
    <t>Korrektur Gesamtemissionen im Reduzierungsplan</t>
  </si>
  <si>
    <t>t/d</t>
  </si>
  <si>
    <t>Bei 16.2 und 16.3 täglicher Lösemittelverbrauch, bei 16.2 muss zusätzlich auch I8 angegeben werden!</t>
  </si>
  <si>
    <t>Fehlerkorrektur bei Anlagen nach 5.1 und 16.3</t>
  </si>
  <si>
    <t>AVV (Abfallschlüssel)</t>
  </si>
  <si>
    <t>08 01 12</t>
  </si>
  <si>
    <t>08 01 13</t>
  </si>
  <si>
    <t>Grüner Weg 8b</t>
  </si>
  <si>
    <t>33098 Paderborn</t>
  </si>
  <si>
    <t>Fehlerkorrekltur bei Anlagen nach 4.5 (Grenzwert für Gesamtemissionen)</t>
  </si>
  <si>
    <r>
      <t xml:space="preserve">Excel-Tool zur Aufstellung von Lösemittelbilanzen und 
Reduzierungsplänen gemäß der 31. BImSchV </t>
    </r>
    <r>
      <rPr>
        <b/>
        <sz val="11"/>
        <color indexed="62"/>
        <rFont val="Arial"/>
        <family val="2"/>
      </rPr>
      <t>(letzte Änderung: 12.10.2020)</t>
    </r>
  </si>
  <si>
    <t xml:space="preserve">Tel.: 0 52 1 / 58 32 84 87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</si>
</sst>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D_M_-;\-* #,##0.00\ _D_M_-;_-* &quot;-&quot;??\ _D_M_-;_-@_-"/>
    <numFmt numFmtId="165" formatCode="0.0"/>
    <numFmt numFmtId="166" formatCode="0.000"/>
    <numFmt numFmtId="167" formatCode="#,##0.000"/>
    <numFmt numFmtId="168" formatCode="#,##0.00_ ;\-#,##0.00\ "/>
    <numFmt numFmtId="169" formatCode="#,##0.0"/>
  </numFmts>
  <fonts count="57" x14ac:knownFonts="1">
    <font>
      <sz val="10"/>
      <name val="Arial"/>
    </font>
    <font>
      <sz val="10"/>
      <name val="Arial"/>
    </font>
    <font>
      <b/>
      <sz val="10"/>
      <name val="Arial"/>
      <family val="2"/>
    </font>
    <font>
      <sz val="10"/>
      <name val="Arial"/>
      <family val="2"/>
    </font>
    <font>
      <u/>
      <sz val="10"/>
      <color indexed="12"/>
      <name val="Arial"/>
      <family val="2"/>
    </font>
    <font>
      <b/>
      <i/>
      <sz val="10"/>
      <name val="Arial"/>
      <family val="2"/>
    </font>
    <font>
      <sz val="9"/>
      <name val="Arial"/>
      <family val="2"/>
    </font>
    <font>
      <b/>
      <sz val="9"/>
      <name val="Arial"/>
      <family val="2"/>
    </font>
    <font>
      <vertAlign val="superscript"/>
      <sz val="9"/>
      <name val="Arial"/>
      <family val="2"/>
    </font>
    <font>
      <b/>
      <sz val="9"/>
      <name val="Arial"/>
      <family val="2"/>
    </font>
    <font>
      <sz val="8"/>
      <color indexed="81"/>
      <name val="Tahoma"/>
      <family val="2"/>
    </font>
    <font>
      <b/>
      <u/>
      <sz val="10"/>
      <name val="Arial"/>
      <family val="2"/>
    </font>
    <font>
      <b/>
      <sz val="12"/>
      <name val="Arial"/>
      <family val="2"/>
    </font>
    <font>
      <b/>
      <sz val="12"/>
      <color indexed="62"/>
      <name val="Arial"/>
      <family val="2"/>
    </font>
    <font>
      <b/>
      <vertAlign val="subscript"/>
      <sz val="10"/>
      <name val="Arial"/>
      <family val="2"/>
    </font>
    <font>
      <b/>
      <sz val="14"/>
      <color indexed="62"/>
      <name val="Arial"/>
      <family val="2"/>
    </font>
    <font>
      <sz val="14"/>
      <color indexed="62"/>
      <name val="Arial"/>
      <family val="2"/>
    </font>
    <font>
      <sz val="16"/>
      <color indexed="62"/>
      <name val="Arial"/>
      <family val="2"/>
    </font>
    <font>
      <sz val="18"/>
      <color indexed="62"/>
      <name val="Arial"/>
      <family val="2"/>
    </font>
    <font>
      <sz val="18"/>
      <color indexed="62"/>
      <name val="Arial"/>
      <family val="2"/>
    </font>
    <font>
      <b/>
      <sz val="10"/>
      <name val="Wingdings"/>
      <charset val="2"/>
    </font>
    <font>
      <b/>
      <sz val="8"/>
      <color indexed="81"/>
      <name val="Tahoma"/>
      <family val="2"/>
    </font>
    <font>
      <b/>
      <sz val="10"/>
      <color indexed="17"/>
      <name val="Arial"/>
      <family val="2"/>
    </font>
    <font>
      <b/>
      <i/>
      <sz val="10"/>
      <color indexed="17"/>
      <name val="Arial"/>
      <family val="2"/>
    </font>
    <font>
      <b/>
      <sz val="12"/>
      <color indexed="17"/>
      <name val="Arial"/>
      <family val="2"/>
    </font>
    <font>
      <b/>
      <sz val="10"/>
      <color indexed="52"/>
      <name val="Arial"/>
      <family val="2"/>
    </font>
    <font>
      <b/>
      <sz val="12"/>
      <color indexed="52"/>
      <name val="Arial"/>
      <family val="2"/>
    </font>
    <font>
      <sz val="16"/>
      <color indexed="52"/>
      <name val="Arial"/>
      <family val="2"/>
    </font>
    <font>
      <sz val="16"/>
      <color indexed="17"/>
      <name val="Arial"/>
      <family val="2"/>
    </font>
    <font>
      <sz val="16"/>
      <name val="Arial"/>
      <family val="2"/>
    </font>
    <font>
      <sz val="16"/>
      <color indexed="52"/>
      <name val="Arial"/>
      <family val="2"/>
    </font>
    <font>
      <sz val="16"/>
      <name val="Symbol"/>
      <family val="1"/>
      <charset val="2"/>
    </font>
    <font>
      <sz val="10"/>
      <name val="Symbol"/>
      <family val="1"/>
      <charset val="2"/>
    </font>
    <font>
      <sz val="9"/>
      <name val="Arial"/>
      <family val="2"/>
    </font>
    <font>
      <b/>
      <sz val="12"/>
      <color indexed="62"/>
      <name val="Arial"/>
      <family val="2"/>
    </font>
    <font>
      <b/>
      <sz val="10"/>
      <name val="Arial"/>
      <family val="2"/>
    </font>
    <font>
      <b/>
      <sz val="10"/>
      <name val="Webdings"/>
      <family val="1"/>
      <charset val="2"/>
    </font>
    <font>
      <b/>
      <sz val="12"/>
      <color indexed="57"/>
      <name val="Arial"/>
      <family val="2"/>
    </font>
    <font>
      <sz val="10"/>
      <color indexed="52"/>
      <name val="Arial"/>
      <family val="2"/>
    </font>
    <font>
      <sz val="10"/>
      <color indexed="57"/>
      <name val="Arial"/>
      <family val="2"/>
    </font>
    <font>
      <b/>
      <sz val="10"/>
      <color indexed="57"/>
      <name val="Arial"/>
      <family val="2"/>
    </font>
    <font>
      <u/>
      <sz val="10"/>
      <color indexed="20"/>
      <name val="Arial"/>
      <family val="2"/>
    </font>
    <font>
      <sz val="10"/>
      <color indexed="61"/>
      <name val="Arial"/>
      <family val="2"/>
    </font>
    <font>
      <u/>
      <sz val="10"/>
      <color indexed="57"/>
      <name val="Arial"/>
      <family val="2"/>
    </font>
    <font>
      <sz val="10"/>
      <color indexed="9"/>
      <name val="Arial"/>
      <family val="2"/>
    </font>
    <font>
      <sz val="10"/>
      <color indexed="9"/>
      <name val="Arial"/>
      <family val="2"/>
    </font>
    <font>
      <sz val="8"/>
      <name val="Arial"/>
      <family val="2"/>
    </font>
    <font>
      <b/>
      <sz val="9"/>
      <color indexed="23"/>
      <name val="Arial"/>
      <family val="2"/>
    </font>
    <font>
      <u/>
      <sz val="10"/>
      <name val="Arial"/>
      <family val="2"/>
    </font>
    <font>
      <b/>
      <sz val="11"/>
      <color indexed="62"/>
      <name val="Arial"/>
      <family val="2"/>
    </font>
    <font>
      <b/>
      <sz val="10"/>
      <color indexed="62"/>
      <name val="Arial"/>
      <family val="2"/>
    </font>
    <font>
      <sz val="10"/>
      <color indexed="62"/>
      <name val="Arial"/>
      <family val="2"/>
    </font>
    <font>
      <b/>
      <sz val="12"/>
      <color theme="0"/>
      <name val="Arial"/>
      <family val="2"/>
    </font>
    <font>
      <b/>
      <sz val="12"/>
      <color rgb="FFFF0000"/>
      <name val="Arial"/>
      <family val="2"/>
    </font>
    <font>
      <b/>
      <sz val="10"/>
      <color theme="0"/>
      <name val="Arial"/>
      <family val="2"/>
    </font>
    <font>
      <b/>
      <sz val="10"/>
      <color theme="0" tint="-0.34998626667073579"/>
      <name val="Arial"/>
      <family val="2"/>
    </font>
    <font>
      <sz val="10"/>
      <color theme="0" tint="-0.34998626667073579"/>
      <name val="Arial"/>
      <family val="2"/>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164" fontId="3" fillId="0" borderId="0" applyFont="0" applyFill="0" applyBorder="0" applyAlignment="0" applyProtection="0"/>
    <xf numFmtId="0" fontId="3" fillId="0" borderId="0"/>
  </cellStyleXfs>
  <cellXfs count="441">
    <xf numFmtId="0" fontId="0" fillId="0" borderId="0" xfId="0"/>
    <xf numFmtId="0" fontId="0" fillId="2" borderId="0" xfId="0" applyFill="1"/>
    <xf numFmtId="0" fontId="16" fillId="3" borderId="0" xfId="0" applyFont="1" applyFill="1"/>
    <xf numFmtId="2" fontId="12" fillId="2" borderId="0" xfId="0" applyNumberFormat="1" applyFont="1" applyFill="1"/>
    <xf numFmtId="2" fontId="2" fillId="2" borderId="0" xfId="0" applyNumberFormat="1" applyFont="1" applyFill="1" applyAlignment="1">
      <alignment horizontal="center" vertical="center"/>
    </xf>
    <xf numFmtId="2" fontId="0" fillId="2" borderId="0" xfId="0" applyNumberFormat="1" applyFill="1"/>
    <xf numFmtId="2" fontId="3" fillId="2" borderId="0" xfId="0" applyNumberFormat="1" applyFont="1" applyFill="1" applyAlignment="1">
      <alignment horizontal="center" vertical="center"/>
    </xf>
    <xf numFmtId="0" fontId="2" fillId="2" borderId="1" xfId="0" applyFont="1" applyFill="1" applyBorder="1" applyAlignment="1" applyProtection="1">
      <alignment horizontal="left" vertical="center"/>
      <protection hidden="1"/>
    </xf>
    <xf numFmtId="0" fontId="6" fillId="0" borderId="1" xfId="0" applyFont="1" applyBorder="1" applyAlignment="1" applyProtection="1">
      <alignment wrapText="1"/>
      <protection hidden="1"/>
    </xf>
    <xf numFmtId="0" fontId="6" fillId="0" borderId="1" xfId="0" applyFont="1" applyBorder="1" applyAlignment="1" applyProtection="1">
      <alignment horizontal="right" wrapText="1"/>
      <protection hidden="1"/>
    </xf>
    <xf numFmtId="0" fontId="6" fillId="0" borderId="1" xfId="0" applyFont="1" applyBorder="1" applyAlignment="1" applyProtection="1">
      <alignment vertical="center" wrapText="1"/>
      <protection hidden="1"/>
    </xf>
    <xf numFmtId="0" fontId="6" fillId="0" borderId="1" xfId="0" applyFont="1" applyBorder="1" applyAlignment="1" applyProtection="1">
      <alignment horizontal="left" vertical="center" wrapText="1"/>
      <protection hidden="1"/>
    </xf>
    <xf numFmtId="2" fontId="0" fillId="2" borderId="0" xfId="0" applyNumberFormat="1" applyFill="1" applyProtection="1">
      <protection hidden="1"/>
    </xf>
    <xf numFmtId="0" fontId="15" fillId="3" borderId="0" xfId="0" applyFont="1" applyFill="1" applyAlignment="1" applyProtection="1">
      <alignment vertical="center"/>
      <protection hidden="1"/>
    </xf>
    <xf numFmtId="0" fontId="0" fillId="3" borderId="0" xfId="0" applyFill="1" applyProtection="1">
      <protection hidden="1"/>
    </xf>
    <xf numFmtId="0" fontId="0" fillId="2" borderId="0" xfId="0" applyFill="1" applyProtection="1">
      <protection hidden="1"/>
    </xf>
    <xf numFmtId="0" fontId="0" fillId="2" borderId="2" xfId="0" applyFill="1" applyBorder="1" applyProtection="1">
      <protection hidden="1"/>
    </xf>
    <xf numFmtId="0" fontId="2" fillId="2" borderId="2" xfId="0" applyFont="1" applyFill="1" applyBorder="1" applyAlignment="1" applyProtection="1">
      <alignment horizontal="center"/>
      <protection hidden="1"/>
    </xf>
    <xf numFmtId="0" fontId="0" fillId="2" borderId="3" xfId="0" applyFill="1" applyBorder="1" applyProtection="1">
      <protection hidden="1"/>
    </xf>
    <xf numFmtId="0" fontId="13" fillId="2" borderId="0" xfId="0" applyFont="1" applyFill="1" applyAlignment="1" applyProtection="1">
      <alignment vertical="center"/>
      <protection hidden="1"/>
    </xf>
    <xf numFmtId="0" fontId="0" fillId="2" borderId="4" xfId="0" applyFill="1" applyBorder="1" applyProtection="1">
      <protection hidden="1"/>
    </xf>
    <xf numFmtId="0" fontId="0" fillId="2" borderId="5" xfId="0" applyFill="1" applyBorder="1" applyProtection="1">
      <protection hidden="1"/>
    </xf>
    <xf numFmtId="0" fontId="0" fillId="2" borderId="6" xfId="0" applyFill="1" applyBorder="1" applyProtection="1">
      <protection hidden="1"/>
    </xf>
    <xf numFmtId="0" fontId="2" fillId="2" borderId="0" xfId="0" applyFont="1" applyFill="1" applyAlignment="1" applyProtection="1">
      <alignment horizontal="center"/>
      <protection hidden="1"/>
    </xf>
    <xf numFmtId="0" fontId="2" fillId="2" borderId="1" xfId="0" applyFont="1" applyFill="1" applyBorder="1" applyAlignment="1" applyProtection="1">
      <alignment vertical="center"/>
      <protection hidden="1"/>
    </xf>
    <xf numFmtId="0" fontId="2" fillId="2" borderId="1" xfId="0" applyFont="1" applyFill="1" applyBorder="1" applyAlignment="1" applyProtection="1">
      <alignment horizontal="center" vertical="center"/>
      <protection hidden="1"/>
    </xf>
    <xf numFmtId="0" fontId="2" fillId="2" borderId="5" xfId="0" applyFont="1" applyFill="1" applyBorder="1" applyAlignment="1" applyProtection="1">
      <alignment horizontal="center"/>
      <protection hidden="1"/>
    </xf>
    <xf numFmtId="0" fontId="3" fillId="2" borderId="0" xfId="0" applyFont="1" applyFill="1" applyAlignment="1" applyProtection="1">
      <alignment horizontal="left"/>
      <protection hidden="1"/>
    </xf>
    <xf numFmtId="0" fontId="0" fillId="2" borderId="0" xfId="0" applyFill="1" applyAlignment="1" applyProtection="1">
      <alignment horizontal="center"/>
      <protection hidden="1"/>
    </xf>
    <xf numFmtId="0" fontId="3" fillId="2" borderId="0" xfId="0" applyFont="1" applyFill="1" applyProtection="1">
      <protection hidden="1"/>
    </xf>
    <xf numFmtId="0" fontId="2" fillId="2" borderId="0" xfId="0" applyFont="1" applyFill="1" applyProtection="1">
      <protection hidden="1"/>
    </xf>
    <xf numFmtId="0" fontId="0" fillId="0" borderId="0" xfId="0" applyProtection="1">
      <protection hidden="1"/>
    </xf>
    <xf numFmtId="0" fontId="0" fillId="2" borderId="7" xfId="0" applyFill="1" applyBorder="1" applyProtection="1">
      <protection hidden="1"/>
    </xf>
    <xf numFmtId="0" fontId="2" fillId="2" borderId="2" xfId="0" applyFont="1" applyFill="1" applyBorder="1" applyAlignment="1" applyProtection="1">
      <alignment vertical="center"/>
      <protection hidden="1"/>
    </xf>
    <xf numFmtId="166" fontId="2" fillId="2" borderId="2" xfId="0" applyNumberFormat="1" applyFont="1" applyFill="1" applyBorder="1" applyAlignment="1" applyProtection="1">
      <alignment vertical="center"/>
      <protection hidden="1"/>
    </xf>
    <xf numFmtId="0" fontId="0" fillId="2" borderId="2" xfId="0" applyFill="1" applyBorder="1" applyAlignment="1" applyProtection="1">
      <alignment horizontal="center" vertical="center"/>
      <protection hidden="1"/>
    </xf>
    <xf numFmtId="0" fontId="2" fillId="2" borderId="2" xfId="0" applyFont="1" applyFill="1" applyBorder="1" applyProtection="1">
      <protection hidden="1"/>
    </xf>
    <xf numFmtId="0" fontId="0" fillId="2" borderId="2" xfId="0" applyFill="1" applyBorder="1" applyAlignment="1" applyProtection="1">
      <alignment horizontal="center"/>
      <protection hidden="1"/>
    </xf>
    <xf numFmtId="0" fontId="0" fillId="2" borderId="8" xfId="0" applyFill="1" applyBorder="1" applyProtection="1">
      <protection hidden="1"/>
    </xf>
    <xf numFmtId="0" fontId="0" fillId="2" borderId="9" xfId="0" applyFill="1" applyBorder="1" applyProtection="1">
      <protection hidden="1"/>
    </xf>
    <xf numFmtId="0" fontId="2" fillId="2" borderId="9" xfId="0" applyFont="1" applyFill="1" applyBorder="1" applyAlignment="1" applyProtection="1">
      <alignment vertical="center"/>
      <protection hidden="1"/>
    </xf>
    <xf numFmtId="166" fontId="2" fillId="2" borderId="9" xfId="0" applyNumberFormat="1" applyFont="1" applyFill="1" applyBorder="1" applyAlignment="1" applyProtection="1">
      <alignment vertical="center"/>
      <protection hidden="1"/>
    </xf>
    <xf numFmtId="0" fontId="0" fillId="2" borderId="9" xfId="0" applyFill="1" applyBorder="1" applyAlignment="1" applyProtection="1">
      <alignment horizontal="center" vertical="center"/>
      <protection hidden="1"/>
    </xf>
    <xf numFmtId="0" fontId="2" fillId="2" borderId="9" xfId="0" applyFont="1" applyFill="1" applyBorder="1" applyProtection="1">
      <protection hidden="1"/>
    </xf>
    <xf numFmtId="0" fontId="0" fillId="2" borderId="9" xfId="0" applyFill="1" applyBorder="1" applyAlignment="1" applyProtection="1">
      <alignment horizontal="center"/>
      <protection hidden="1"/>
    </xf>
    <xf numFmtId="0" fontId="13" fillId="2" borderId="0" xfId="0" applyFont="1" applyFill="1" applyProtection="1">
      <protection hidden="1"/>
    </xf>
    <xf numFmtId="0" fontId="2" fillId="4" borderId="1"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166" fontId="0" fillId="2" borderId="0" xfId="0" applyNumberFormat="1" applyFill="1" applyAlignment="1" applyProtection="1">
      <alignment vertical="center"/>
      <protection hidden="1"/>
    </xf>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166" fontId="0" fillId="2" borderId="2" xfId="0" applyNumberForma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2" borderId="2" xfId="0" applyFont="1" applyFill="1" applyBorder="1" applyAlignment="1" applyProtection="1">
      <alignment vertical="center" wrapText="1"/>
      <protection hidden="1"/>
    </xf>
    <xf numFmtId="0" fontId="2" fillId="2" borderId="0" xfId="0" applyFont="1" applyFill="1" applyAlignment="1" applyProtection="1">
      <alignment vertical="center"/>
      <protection hidden="1"/>
    </xf>
    <xf numFmtId="166" fontId="0" fillId="2" borderId="0" xfId="0" applyNumberForma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2" fillId="2" borderId="0" xfId="0" applyFont="1" applyFill="1" applyAlignment="1" applyProtection="1">
      <alignment vertical="center" wrapText="1"/>
      <protection hidden="1"/>
    </xf>
    <xf numFmtId="0" fontId="0" fillId="2" borderId="10" xfId="0" applyFill="1" applyBorder="1" applyProtection="1">
      <protection hidden="1"/>
    </xf>
    <xf numFmtId="0" fontId="3" fillId="2" borderId="2" xfId="0" applyFont="1" applyFill="1" applyBorder="1" applyAlignment="1" applyProtection="1">
      <alignment vertical="center"/>
      <protection hidden="1"/>
    </xf>
    <xf numFmtId="0" fontId="13" fillId="2" borderId="11" xfId="0" applyFont="1" applyFill="1" applyBorder="1" applyAlignment="1" applyProtection="1">
      <alignment vertical="center"/>
      <protection hidden="1"/>
    </xf>
    <xf numFmtId="0" fontId="0" fillId="2" borderId="5" xfId="0" applyFill="1" applyBorder="1" applyAlignment="1" applyProtection="1">
      <alignment vertical="center"/>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166" fontId="2" fillId="5" borderId="1" xfId="0" applyNumberFormat="1" applyFont="1" applyFill="1" applyBorder="1" applyAlignment="1" applyProtection="1">
      <alignment horizontal="center" vertical="center"/>
      <protection hidden="1"/>
    </xf>
    <xf numFmtId="0" fontId="0" fillId="2" borderId="7" xfId="0" applyFill="1" applyBorder="1" applyAlignment="1" applyProtection="1">
      <alignment vertical="center"/>
      <protection hidden="1"/>
    </xf>
    <xf numFmtId="0" fontId="0" fillId="2" borderId="2" xfId="0" applyFill="1" applyBorder="1" applyAlignment="1" applyProtection="1">
      <alignment vertical="center"/>
      <protection hidden="1"/>
    </xf>
    <xf numFmtId="0" fontId="0" fillId="2" borderId="2" xfId="0" applyFill="1" applyBorder="1" applyAlignment="1" applyProtection="1">
      <alignment horizontal="right" vertical="center"/>
      <protection hidden="1"/>
    </xf>
    <xf numFmtId="166" fontId="2" fillId="2" borderId="2"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left" vertical="center"/>
      <protection hidden="1"/>
    </xf>
    <xf numFmtId="167" fontId="2" fillId="5" borderId="1" xfId="0" applyNumberFormat="1" applyFont="1" applyFill="1" applyBorder="1" applyAlignment="1" applyProtection="1">
      <alignment horizontal="center" vertical="center"/>
      <protection hidden="1"/>
    </xf>
    <xf numFmtId="167" fontId="2" fillId="2" borderId="0" xfId="0" applyNumberFormat="1" applyFont="1" applyFill="1" applyAlignment="1" applyProtection="1">
      <alignment vertical="center"/>
      <protection hidden="1"/>
    </xf>
    <xf numFmtId="0" fontId="13" fillId="2" borderId="11" xfId="0" applyFont="1" applyFill="1" applyBorder="1" applyAlignment="1" applyProtection="1">
      <alignment horizontal="left" vertical="center"/>
      <protection hidden="1"/>
    </xf>
    <xf numFmtId="49" fontId="9" fillId="5" borderId="1" xfId="0" applyNumberFormat="1" applyFont="1" applyFill="1" applyBorder="1" applyAlignment="1" applyProtection="1">
      <alignment horizontal="center" wrapText="1"/>
      <protection hidden="1"/>
    </xf>
    <xf numFmtId="0" fontId="9" fillId="5" borderId="1" xfId="0" applyFont="1" applyFill="1" applyBorder="1" applyAlignment="1" applyProtection="1">
      <alignment horizontal="center" wrapText="1"/>
      <protection hidden="1"/>
    </xf>
    <xf numFmtId="49" fontId="6" fillId="0" borderId="1" xfId="0" applyNumberFormat="1" applyFont="1" applyBorder="1" applyAlignment="1" applyProtection="1">
      <alignment wrapText="1"/>
      <protection hidden="1"/>
    </xf>
    <xf numFmtId="49" fontId="7" fillId="0" borderId="1" xfId="0" applyNumberFormat="1" applyFont="1" applyBorder="1" applyAlignment="1" applyProtection="1">
      <alignment horizontal="left" wrapText="1"/>
      <protection hidden="1"/>
    </xf>
    <xf numFmtId="0" fontId="7" fillId="0" borderId="1" xfId="0" applyFont="1" applyBorder="1" applyAlignment="1" applyProtection="1">
      <alignment horizontal="right" wrapText="1"/>
      <protection hidden="1"/>
    </xf>
    <xf numFmtId="0" fontId="7" fillId="0" borderId="1" xfId="0" applyFont="1" applyBorder="1" applyAlignment="1" applyProtection="1">
      <alignment wrapText="1"/>
      <protection hidden="1"/>
    </xf>
    <xf numFmtId="165" fontId="6" fillId="0" borderId="1" xfId="0" applyNumberFormat="1" applyFont="1" applyBorder="1" applyAlignment="1" applyProtection="1">
      <alignment horizontal="right" wrapText="1"/>
      <protection hidden="1"/>
    </xf>
    <xf numFmtId="49" fontId="6" fillId="0" borderId="1" xfId="0" applyNumberFormat="1" applyFont="1" applyBorder="1" applyAlignment="1" applyProtection="1">
      <alignment vertical="center" wrapText="1"/>
      <protection hidden="1"/>
    </xf>
    <xf numFmtId="49" fontId="6" fillId="0" borderId="1" xfId="0" applyNumberFormat="1" applyFont="1" applyBorder="1" applyAlignment="1" applyProtection="1">
      <alignment horizontal="left" vertical="center" wrapText="1"/>
      <protection hidden="1"/>
    </xf>
    <xf numFmtId="2" fontId="6" fillId="0" borderId="1" xfId="0" applyNumberFormat="1" applyFont="1" applyBorder="1" applyAlignment="1" applyProtection="1">
      <alignment wrapText="1"/>
      <protection hidden="1"/>
    </xf>
    <xf numFmtId="1" fontId="6" fillId="0" borderId="1" xfId="0" applyNumberFormat="1" applyFont="1" applyBorder="1" applyAlignment="1" applyProtection="1">
      <alignment wrapText="1"/>
      <protection hidden="1"/>
    </xf>
    <xf numFmtId="2" fontId="6" fillId="0" borderId="1" xfId="0" applyNumberFormat="1" applyFont="1" applyBorder="1" applyAlignment="1" applyProtection="1">
      <alignment horizontal="right" wrapText="1"/>
      <protection hidden="1"/>
    </xf>
    <xf numFmtId="0" fontId="0" fillId="0" borderId="0" xfId="0" applyAlignment="1" applyProtection="1">
      <alignment wrapText="1"/>
      <protection hidden="1"/>
    </xf>
    <xf numFmtId="2" fontId="0" fillId="0" borderId="0" xfId="0" applyNumberFormat="1" applyProtection="1">
      <protection hidden="1"/>
    </xf>
    <xf numFmtId="2" fontId="2" fillId="2" borderId="0" xfId="0" applyNumberFormat="1" applyFont="1" applyFill="1" applyAlignment="1" applyProtection="1">
      <alignment horizontal="left" vertical="center"/>
      <protection hidden="1"/>
    </xf>
    <xf numFmtId="2" fontId="2" fillId="2" borderId="0" xfId="0" applyNumberFormat="1" applyFont="1" applyFill="1" applyAlignment="1" applyProtection="1">
      <alignment horizontal="center" vertical="center"/>
      <protection hidden="1"/>
    </xf>
    <xf numFmtId="2" fontId="3" fillId="6" borderId="1" xfId="0" applyNumberFormat="1" applyFont="1" applyFill="1" applyBorder="1" applyAlignment="1" applyProtection="1">
      <alignment horizontal="center" vertical="center"/>
      <protection locked="0"/>
    </xf>
    <xf numFmtId="49" fontId="3" fillId="6" borderId="1" xfId="0" applyNumberFormat="1" applyFont="1" applyFill="1" applyBorder="1" applyAlignment="1" applyProtection="1">
      <alignment horizontal="left" vertical="center"/>
      <protection locked="0"/>
    </xf>
    <xf numFmtId="4" fontId="3" fillId="6" borderId="1" xfId="0" applyNumberFormat="1" applyFont="1" applyFill="1" applyBorder="1" applyAlignment="1" applyProtection="1">
      <alignment horizontal="center" vertical="center"/>
      <protection locked="0"/>
    </xf>
    <xf numFmtId="0" fontId="25" fillId="2" borderId="0" xfId="0" applyFont="1" applyFill="1" applyAlignment="1" applyProtection="1">
      <alignment horizontal="left" vertical="center"/>
      <protection hidden="1"/>
    </xf>
    <xf numFmtId="0" fontId="3" fillId="2" borderId="0" xfId="0" applyFont="1" applyFill="1" applyAlignment="1" applyProtection="1">
      <alignment vertical="center"/>
      <protection hidden="1"/>
    </xf>
    <xf numFmtId="0" fontId="0" fillId="2" borderId="6" xfId="0" applyFill="1" applyBorder="1" applyAlignment="1" applyProtection="1">
      <alignment vertical="center"/>
      <protection hidden="1"/>
    </xf>
    <xf numFmtId="0" fontId="3" fillId="2" borderId="6"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166" fontId="3" fillId="2" borderId="6" xfId="0" applyNumberFormat="1" applyFont="1" applyFill="1" applyBorder="1" applyAlignment="1" applyProtection="1">
      <alignment horizontal="center" vertical="center"/>
      <protection hidden="1"/>
    </xf>
    <xf numFmtId="0" fontId="0" fillId="2" borderId="4"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11" xfId="0" applyFill="1" applyBorder="1" applyAlignment="1" applyProtection="1">
      <alignment vertical="center"/>
      <protection hidden="1"/>
    </xf>
    <xf numFmtId="1" fontId="0" fillId="2" borderId="11" xfId="0" applyNumberFormat="1"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13" fillId="2" borderId="0" xfId="0" applyFont="1" applyFill="1" applyAlignment="1" applyProtection="1">
      <alignment horizontal="left" vertical="center"/>
      <protection hidden="1"/>
    </xf>
    <xf numFmtId="1" fontId="0" fillId="2" borderId="0" xfId="0" applyNumberFormat="1" applyFill="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9" fillId="2" borderId="5" xfId="0" applyFont="1" applyFill="1" applyBorder="1" applyAlignment="1" applyProtection="1">
      <alignment vertical="center"/>
      <protection hidden="1"/>
    </xf>
    <xf numFmtId="0" fontId="20"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23" fillId="2" borderId="0" xfId="0" applyFont="1" applyFill="1" applyAlignment="1" applyProtection="1">
      <alignment horizontal="left" vertical="center" wrapText="1"/>
      <protection hidden="1"/>
    </xf>
    <xf numFmtId="0" fontId="23" fillId="2" borderId="6" xfId="0" applyFont="1" applyFill="1" applyBorder="1" applyAlignment="1" applyProtection="1">
      <alignment horizontal="left" vertical="center" wrapText="1"/>
      <protection hidden="1"/>
    </xf>
    <xf numFmtId="0" fontId="27" fillId="2" borderId="5"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0" fontId="29" fillId="2" borderId="5" xfId="0" applyFont="1" applyFill="1" applyBorder="1" applyAlignment="1" applyProtection="1">
      <alignment vertical="center"/>
      <protection hidden="1"/>
    </xf>
    <xf numFmtId="0" fontId="30" fillId="2" borderId="5"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31" fillId="2" borderId="5" xfId="0" applyFont="1" applyFill="1" applyBorder="1" applyAlignment="1" applyProtection="1">
      <alignment vertical="center"/>
      <protection hidden="1"/>
    </xf>
    <xf numFmtId="0" fontId="0" fillId="2" borderId="0" xfId="0" applyFill="1" applyAlignment="1" applyProtection="1">
      <alignment horizontal="left" vertical="center"/>
      <protection hidden="1"/>
    </xf>
    <xf numFmtId="166" fontId="3" fillId="2" borderId="0" xfId="0" applyNumberFormat="1" applyFont="1" applyFill="1" applyAlignment="1" applyProtection="1">
      <alignment horizontal="left" vertical="center"/>
      <protection hidden="1"/>
    </xf>
    <xf numFmtId="166" fontId="2" fillId="2" borderId="0" xfId="0" applyNumberFormat="1" applyFont="1" applyFill="1" applyAlignment="1" applyProtection="1">
      <alignment horizontal="left" vertical="center"/>
      <protection hidden="1"/>
    </xf>
    <xf numFmtId="0" fontId="28"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protection hidden="1"/>
    </xf>
    <xf numFmtId="166" fontId="17" fillId="2" borderId="0" xfId="0" applyNumberFormat="1" applyFont="1" applyFill="1" applyAlignment="1" applyProtection="1">
      <alignment horizontal="left" vertical="center"/>
      <protection hidden="1"/>
    </xf>
    <xf numFmtId="166" fontId="28" fillId="2" borderId="0" xfId="0" applyNumberFormat="1" applyFont="1" applyFill="1" applyAlignment="1" applyProtection="1">
      <alignment horizontal="left" vertical="center"/>
      <protection hidden="1"/>
    </xf>
    <xf numFmtId="167" fontId="0" fillId="2" borderId="0" xfId="0" applyNumberFormat="1" applyFill="1" applyAlignment="1" applyProtection="1">
      <alignment vertical="center"/>
      <protection hidden="1"/>
    </xf>
    <xf numFmtId="166" fontId="29" fillId="2" borderId="0" xfId="0" applyNumberFormat="1" applyFont="1" applyFill="1" applyAlignment="1" applyProtection="1">
      <alignment horizontal="left" vertical="center"/>
      <protection hidden="1"/>
    </xf>
    <xf numFmtId="0" fontId="2" fillId="2" borderId="1" xfId="0" applyFont="1" applyFill="1" applyBorder="1" applyAlignment="1" applyProtection="1">
      <alignment horizontal="center" vertical="center" wrapText="1"/>
      <protection hidden="1"/>
    </xf>
    <xf numFmtId="166" fontId="3" fillId="5" borderId="1" xfId="0" applyNumberFormat="1" applyFont="1" applyFill="1" applyBorder="1" applyAlignment="1" applyProtection="1">
      <alignment horizontal="center" vertical="center"/>
      <protection hidden="1"/>
    </xf>
    <xf numFmtId="9" fontId="0" fillId="2" borderId="0" xfId="0" applyNumberFormat="1" applyFill="1" applyAlignment="1" applyProtection="1">
      <alignment horizontal="center" vertical="center"/>
      <protection hidden="1"/>
    </xf>
    <xf numFmtId="49" fontId="0" fillId="2" borderId="0" xfId="0" applyNumberFormat="1" applyFill="1" applyAlignment="1" applyProtection="1">
      <alignment vertical="center"/>
      <protection hidden="1"/>
    </xf>
    <xf numFmtId="166" fontId="2" fillId="2" borderId="0" xfId="0" applyNumberFormat="1" applyFont="1" applyFill="1" applyAlignment="1" applyProtection="1">
      <alignment horizontal="center" vertical="center"/>
      <protection hidden="1"/>
    </xf>
    <xf numFmtId="166" fontId="0" fillId="2" borderId="0" xfId="0" applyNumberFormat="1" applyFill="1" applyAlignment="1" applyProtection="1">
      <alignment horizontal="left" vertical="center"/>
      <protection hidden="1"/>
    </xf>
    <xf numFmtId="0" fontId="24" fillId="2" borderId="0" xfId="0" applyFont="1" applyFill="1" applyAlignment="1" applyProtection="1">
      <alignment horizontal="left" vertical="center"/>
      <protection hidden="1"/>
    </xf>
    <xf numFmtId="0" fontId="5" fillId="2" borderId="0" xfId="0" applyFont="1" applyFill="1" applyAlignment="1" applyProtection="1">
      <alignment vertical="center" wrapText="1"/>
      <protection hidden="1"/>
    </xf>
    <xf numFmtId="167" fontId="2" fillId="5" borderId="1" xfId="0" applyNumberFormat="1" applyFont="1" applyFill="1" applyBorder="1" applyAlignment="1" applyProtection="1">
      <alignment vertical="center"/>
      <protection hidden="1"/>
    </xf>
    <xf numFmtId="0" fontId="0" fillId="2" borderId="2" xfId="0" applyFill="1" applyBorder="1" applyAlignment="1" applyProtection="1">
      <alignment vertical="center" wrapText="1"/>
      <protection hidden="1"/>
    </xf>
    <xf numFmtId="0" fontId="0" fillId="2" borderId="9" xfId="0" applyFill="1" applyBorder="1" applyAlignment="1" applyProtection="1">
      <alignment vertical="center"/>
      <protection hidden="1"/>
    </xf>
    <xf numFmtId="0" fontId="3" fillId="2" borderId="0" xfId="0" applyFont="1" applyFill="1" applyAlignment="1" applyProtection="1">
      <alignment vertical="center" wrapText="1"/>
      <protection hidden="1"/>
    </xf>
    <xf numFmtId="165" fontId="3" fillId="6" borderId="1" xfId="0" applyNumberFormat="1" applyFont="1" applyFill="1" applyBorder="1" applyAlignment="1" applyProtection="1">
      <alignment horizontal="center" vertical="center"/>
      <protection locked="0"/>
    </xf>
    <xf numFmtId="169" fontId="2" fillId="6" borderId="1" xfId="0" applyNumberFormat="1" applyFont="1" applyFill="1" applyBorder="1" applyAlignment="1" applyProtection="1">
      <alignment horizontal="center" vertical="center"/>
      <protection locked="0"/>
    </xf>
    <xf numFmtId="3" fontId="2" fillId="6" borderId="1" xfId="0" applyNumberFormat="1" applyFont="1" applyFill="1" applyBorder="1" applyAlignment="1" applyProtection="1">
      <alignment horizontal="center" vertical="center"/>
      <protection locked="0"/>
    </xf>
    <xf numFmtId="3" fontId="3" fillId="6"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167" fontId="2" fillId="6" borderId="1" xfId="0" applyNumberFormat="1" applyFont="1" applyFill="1" applyBorder="1" applyAlignment="1" applyProtection="1">
      <alignment horizontal="center" vertical="center"/>
      <protection locked="0"/>
    </xf>
    <xf numFmtId="167" fontId="0" fillId="6" borderId="1" xfId="0" applyNumberFormat="1" applyFill="1" applyBorder="1" applyAlignment="1" applyProtection="1">
      <alignment horizontal="center" vertical="center" wrapText="1"/>
      <protection locked="0"/>
    </xf>
    <xf numFmtId="167" fontId="0" fillId="6" borderId="1" xfId="0" applyNumberFormat="1" applyFill="1" applyBorder="1" applyAlignment="1" applyProtection="1">
      <alignment horizontal="center" vertical="center"/>
      <protection locked="0"/>
    </xf>
    <xf numFmtId="0" fontId="13" fillId="2" borderId="3" xfId="0" applyFont="1" applyFill="1" applyBorder="1" applyAlignment="1" applyProtection="1">
      <alignment vertical="center"/>
      <protection hidden="1"/>
    </xf>
    <xf numFmtId="0" fontId="0" fillId="2" borderId="0" xfId="0" applyFill="1" applyAlignment="1" applyProtection="1">
      <alignment horizontal="left"/>
      <protection hidden="1"/>
    </xf>
    <xf numFmtId="0" fontId="0" fillId="2" borderId="11" xfId="0" applyFill="1" applyBorder="1" applyProtection="1">
      <protection hidden="1"/>
    </xf>
    <xf numFmtId="0" fontId="0" fillId="0" borderId="11" xfId="0" applyBorder="1" applyProtection="1">
      <protection hidden="1"/>
    </xf>
    <xf numFmtId="0" fontId="0" fillId="0" borderId="4" xfId="0" applyBorder="1" applyProtection="1">
      <protection hidden="1"/>
    </xf>
    <xf numFmtId="0" fontId="2" fillId="2" borderId="5" xfId="0" applyFont="1" applyFill="1" applyBorder="1" applyProtection="1">
      <protection hidden="1"/>
    </xf>
    <xf numFmtId="0" fontId="0" fillId="0" borderId="6" xfId="0" applyBorder="1" applyProtection="1">
      <protection hidden="1"/>
    </xf>
    <xf numFmtId="0" fontId="5" fillId="2" borderId="7" xfId="0" applyFont="1" applyFill="1" applyBorder="1" applyProtection="1">
      <protection hidden="1"/>
    </xf>
    <xf numFmtId="0" fontId="0" fillId="0" borderId="2" xfId="0" applyBorder="1" applyProtection="1">
      <protection hidden="1"/>
    </xf>
    <xf numFmtId="0" fontId="0" fillId="0" borderId="8" xfId="0" applyBorder="1" applyProtection="1">
      <protection hidden="1"/>
    </xf>
    <xf numFmtId="0" fontId="5" fillId="2" borderId="9" xfId="0" applyFont="1" applyFill="1" applyBorder="1" applyProtection="1">
      <protection hidden="1"/>
    </xf>
    <xf numFmtId="0" fontId="2" fillId="2" borderId="9" xfId="0" applyFont="1" applyFill="1" applyBorder="1" applyAlignment="1" applyProtection="1">
      <alignment horizontal="center"/>
      <protection hidden="1"/>
    </xf>
    <xf numFmtId="0" fontId="0" fillId="0" borderId="9" xfId="0" applyBorder="1" applyProtection="1">
      <protection hidden="1"/>
    </xf>
    <xf numFmtId="0" fontId="13" fillId="2" borderId="5" xfId="0" applyFont="1" applyFill="1" applyBorder="1"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5" xfId="0" applyFont="1" applyBorder="1" applyProtection="1">
      <protection hidden="1"/>
    </xf>
    <xf numFmtId="2" fontId="2" fillId="5" borderId="1" xfId="0" applyNumberFormat="1" applyFont="1" applyFill="1" applyBorder="1" applyAlignment="1" applyProtection="1">
      <alignment horizontal="right"/>
      <protection hidden="1"/>
    </xf>
    <xf numFmtId="0" fontId="2" fillId="0" borderId="6" xfId="0" applyFont="1" applyBorder="1" applyProtection="1">
      <protection hidden="1"/>
    </xf>
    <xf numFmtId="0" fontId="5" fillId="0" borderId="5" xfId="0" applyFont="1" applyBorder="1" applyProtection="1">
      <protection hidden="1"/>
    </xf>
    <xf numFmtId="0" fontId="0" fillId="0" borderId="0" xfId="0" applyAlignment="1" applyProtection="1">
      <alignment horizontal="right"/>
      <protection hidden="1"/>
    </xf>
    <xf numFmtId="0" fontId="2" fillId="0" borderId="5"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2" fillId="0" borderId="0" xfId="0" applyFont="1" applyAlignment="1" applyProtection="1">
      <alignment horizontal="right"/>
      <protection hidden="1"/>
    </xf>
    <xf numFmtId="164" fontId="2" fillId="0" borderId="0" xfId="0" applyNumberFormat="1" applyFont="1" applyAlignment="1" applyProtection="1">
      <alignment horizontal="right"/>
      <protection hidden="1"/>
    </xf>
    <xf numFmtId="168" fontId="2" fillId="5" borderId="12" xfId="0" applyNumberFormat="1" applyFont="1" applyFill="1" applyBorder="1" applyAlignment="1" applyProtection="1">
      <alignment horizontal="right"/>
      <protection hidden="1"/>
    </xf>
    <xf numFmtId="168" fontId="2" fillId="0" borderId="10" xfId="0" applyNumberFormat="1" applyFont="1" applyBorder="1" applyProtection="1">
      <protection hidden="1"/>
    </xf>
    <xf numFmtId="0" fontId="3" fillId="0" borderId="7" xfId="0" applyFont="1" applyBorder="1" applyProtection="1">
      <protection hidden="1"/>
    </xf>
    <xf numFmtId="0" fontId="2" fillId="0" borderId="2" xfId="0" applyFont="1" applyBorder="1" applyProtection="1">
      <protection hidden="1"/>
    </xf>
    <xf numFmtId="0" fontId="11" fillId="2" borderId="0" xfId="0" applyFont="1" applyFill="1" applyProtection="1">
      <protection hidden="1"/>
    </xf>
    <xf numFmtId="0" fontId="11" fillId="2" borderId="3" xfId="0" applyFont="1" applyFill="1" applyBorder="1" applyProtection="1">
      <protection hidden="1"/>
    </xf>
    <xf numFmtId="0" fontId="13" fillId="2" borderId="5" xfId="0" applyFont="1" applyFill="1" applyBorder="1" applyAlignment="1" applyProtection="1">
      <alignment wrapText="1"/>
      <protection hidden="1"/>
    </xf>
    <xf numFmtId="0" fontId="11" fillId="2" borderId="5" xfId="0" applyFont="1" applyFill="1" applyBorder="1" applyProtection="1">
      <protection hidden="1"/>
    </xf>
    <xf numFmtId="0" fontId="3" fillId="0" borderId="0" xfId="0" applyFont="1" applyProtection="1">
      <protection hidden="1"/>
    </xf>
    <xf numFmtId="0" fontId="13" fillId="2" borderId="3" xfId="0" applyFont="1" applyFill="1" applyBorder="1" applyProtection="1">
      <protection hidden="1"/>
    </xf>
    <xf numFmtId="0" fontId="0" fillId="0" borderId="11" xfId="0" applyBorder="1" applyAlignment="1" applyProtection="1">
      <alignment horizontal="right"/>
      <protection hidden="1"/>
    </xf>
    <xf numFmtId="0" fontId="2" fillId="0" borderId="0" xfId="0" applyFont="1" applyAlignment="1" applyProtection="1">
      <alignment vertical="center"/>
      <protection hidden="1"/>
    </xf>
    <xf numFmtId="0" fontId="2" fillId="0" borderId="5" xfId="0" applyFont="1" applyBorder="1" applyAlignment="1" applyProtection="1">
      <alignment vertical="center"/>
      <protection hidden="1"/>
    </xf>
    <xf numFmtId="167" fontId="0" fillId="0" borderId="0" xfId="0" applyNumberFormat="1" applyProtection="1">
      <protection hidden="1"/>
    </xf>
    <xf numFmtId="0" fontId="5" fillId="0" borderId="5" xfId="0" applyFont="1" applyBorder="1" applyAlignment="1" applyProtection="1">
      <alignment vertical="center"/>
      <protection hidden="1"/>
    </xf>
    <xf numFmtId="0" fontId="0" fillId="0" borderId="7" xfId="0" applyBorder="1" applyProtection="1">
      <protection hidden="1"/>
    </xf>
    <xf numFmtId="0" fontId="32" fillId="0" borderId="2" xfId="0" applyFont="1" applyBorder="1" applyProtection="1">
      <protection hidden="1"/>
    </xf>
    <xf numFmtId="0" fontId="4" fillId="0" borderId="0" xfId="1" applyAlignment="1" applyProtection="1">
      <protection hidden="1"/>
    </xf>
    <xf numFmtId="2" fontId="0" fillId="0" borderId="0" xfId="0" applyNumberFormat="1" applyAlignment="1" applyProtection="1">
      <alignment horizontal="left"/>
      <protection hidden="1"/>
    </xf>
    <xf numFmtId="2" fontId="9" fillId="5" borderId="1" xfId="0" applyNumberFormat="1" applyFont="1" applyFill="1" applyBorder="1" applyAlignment="1" applyProtection="1">
      <alignment horizontal="center" wrapText="1"/>
      <protection hidden="1"/>
    </xf>
    <xf numFmtId="2" fontId="7" fillId="0" borderId="1" xfId="0" applyNumberFormat="1" applyFont="1" applyBorder="1" applyAlignment="1" applyProtection="1">
      <alignment horizontal="right" wrapText="1"/>
      <protection hidden="1"/>
    </xf>
    <xf numFmtId="0" fontId="5" fillId="2" borderId="2" xfId="0" applyFont="1" applyFill="1" applyBorder="1" applyProtection="1">
      <protection hidden="1"/>
    </xf>
    <xf numFmtId="0" fontId="5" fillId="0" borderId="0" xfId="0" applyFont="1" applyProtection="1">
      <protection hidden="1"/>
    </xf>
    <xf numFmtId="0" fontId="5" fillId="0" borderId="0" xfId="0" applyFont="1" applyAlignment="1" applyProtection="1">
      <alignment vertical="center" wrapText="1"/>
      <protection hidden="1"/>
    </xf>
    <xf numFmtId="0" fontId="3" fillId="0" borderId="2" xfId="0" applyFont="1" applyBorder="1" applyProtection="1">
      <protection hidden="1"/>
    </xf>
    <xf numFmtId="0" fontId="11" fillId="2" borderId="11" xfId="0" applyFont="1" applyFill="1" applyBorder="1" applyProtection="1">
      <protection hidden="1"/>
    </xf>
    <xf numFmtId="0" fontId="13" fillId="2" borderId="0" xfId="0" applyFont="1" applyFill="1" applyAlignment="1" applyProtection="1">
      <alignment wrapText="1"/>
      <protection hidden="1"/>
    </xf>
    <xf numFmtId="0" fontId="13" fillId="2" borderId="11" xfId="0" applyFont="1" applyFill="1" applyBorder="1" applyProtection="1">
      <protection hidden="1"/>
    </xf>
    <xf numFmtId="0" fontId="2"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2" fillId="2" borderId="5" xfId="0" applyFont="1" applyFill="1" applyBorder="1" applyAlignment="1" applyProtection="1">
      <alignment vertical="center" wrapText="1"/>
      <protection hidden="1"/>
    </xf>
    <xf numFmtId="0" fontId="3" fillId="2" borderId="5" xfId="0" applyFont="1" applyFill="1" applyBorder="1" applyAlignment="1" applyProtection="1">
      <alignment horizontal="right"/>
      <protection hidden="1"/>
    </xf>
    <xf numFmtId="0" fontId="3" fillId="2" borderId="7" xfId="0" applyFont="1" applyFill="1" applyBorder="1" applyAlignment="1" applyProtection="1">
      <alignment horizontal="right"/>
      <protection hidden="1"/>
    </xf>
    <xf numFmtId="0" fontId="33" fillId="0" borderId="1" xfId="0" applyFont="1" applyBorder="1" applyAlignment="1" applyProtection="1">
      <alignment wrapText="1"/>
      <protection hidden="1"/>
    </xf>
    <xf numFmtId="0" fontId="33" fillId="0" borderId="1" xfId="0" applyFont="1" applyBorder="1" applyAlignment="1" applyProtection="1">
      <alignment vertical="center" wrapText="1"/>
      <protection hidden="1"/>
    </xf>
    <xf numFmtId="0" fontId="33" fillId="0" borderId="1" xfId="0" applyFont="1" applyBorder="1" applyAlignment="1" applyProtection="1">
      <alignment horizontal="left" vertical="center" wrapText="1"/>
      <protection hidden="1"/>
    </xf>
    <xf numFmtId="0" fontId="2" fillId="2" borderId="6" xfId="0" applyFont="1" applyFill="1" applyBorder="1" applyAlignment="1" applyProtection="1">
      <alignment vertical="center"/>
      <protection hidden="1"/>
    </xf>
    <xf numFmtId="1" fontId="0" fillId="2" borderId="6" xfId="0" applyNumberFormat="1" applyFill="1" applyBorder="1" applyAlignment="1" applyProtection="1">
      <alignment horizontal="center" vertical="center"/>
      <protection hidden="1"/>
    </xf>
    <xf numFmtId="166" fontId="0" fillId="2" borderId="6" xfId="0" applyNumberFormat="1"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26" fillId="2" borderId="0" xfId="0" applyFont="1" applyFill="1" applyAlignment="1" applyProtection="1">
      <alignment vertical="center"/>
      <protection hidden="1"/>
    </xf>
    <xf numFmtId="1" fontId="0" fillId="0" borderId="0" xfId="0" applyNumberFormat="1" applyProtection="1">
      <protection hidden="1"/>
    </xf>
    <xf numFmtId="167" fontId="2" fillId="2" borderId="0" xfId="0" applyNumberFormat="1" applyFont="1" applyFill="1" applyAlignment="1" applyProtection="1">
      <alignment horizontal="center" vertical="center"/>
      <protection hidden="1"/>
    </xf>
    <xf numFmtId="0" fontId="2" fillId="2" borderId="5" xfId="0" applyFont="1" applyFill="1" applyBorder="1" applyAlignment="1" applyProtection="1">
      <alignment vertical="center"/>
      <protection hidden="1"/>
    </xf>
    <xf numFmtId="0" fontId="0" fillId="2" borderId="1" xfId="0" applyFill="1" applyBorder="1"/>
    <xf numFmtId="0" fontId="16" fillId="2" borderId="0" xfId="0" applyFont="1" applyFill="1"/>
    <xf numFmtId="0" fontId="0" fillId="4" borderId="1" xfId="0" applyFill="1" applyBorder="1"/>
    <xf numFmtId="0" fontId="0" fillId="5" borderId="1" xfId="0" applyFill="1" applyBorder="1"/>
    <xf numFmtId="0" fontId="0" fillId="6" borderId="1" xfId="0" applyFill="1" applyBorder="1"/>
    <xf numFmtId="0" fontId="35" fillId="2" borderId="0" xfId="0" applyFont="1" applyFill="1" applyAlignment="1" applyProtection="1">
      <alignment vertical="center"/>
      <protection hidden="1"/>
    </xf>
    <xf numFmtId="0" fontId="25" fillId="2" borderId="0" xfId="0" applyFont="1" applyFill="1" applyAlignment="1" applyProtection="1">
      <alignment vertical="center"/>
      <protection hidden="1"/>
    </xf>
    <xf numFmtId="0" fontId="25" fillId="2" borderId="6" xfId="0" applyFont="1" applyFill="1" applyBorder="1" applyAlignment="1" applyProtection="1">
      <alignment vertical="center"/>
      <protection hidden="1"/>
    </xf>
    <xf numFmtId="0" fontId="15" fillId="2" borderId="0" xfId="0" applyFont="1" applyFill="1" applyAlignment="1">
      <alignment vertical="center"/>
    </xf>
    <xf numFmtId="0" fontId="0" fillId="2" borderId="2" xfId="0" applyFill="1" applyBorder="1"/>
    <xf numFmtId="0" fontId="0" fillId="2" borderId="3" xfId="0" applyFill="1" applyBorder="1"/>
    <xf numFmtId="0" fontId="0" fillId="2" borderId="5" xfId="0" applyFill="1" applyBorder="1"/>
    <xf numFmtId="0" fontId="0" fillId="2" borderId="7" xfId="0" applyFill="1" applyBorder="1"/>
    <xf numFmtId="0" fontId="0" fillId="2" borderId="4" xfId="0" applyFill="1" applyBorder="1"/>
    <xf numFmtId="0" fontId="0" fillId="2" borderId="6" xfId="0" applyFill="1" applyBorder="1"/>
    <xf numFmtId="0" fontId="0" fillId="2" borderId="8" xfId="0" applyFill="1" applyBorder="1"/>
    <xf numFmtId="0" fontId="35" fillId="2" borderId="5" xfId="0" applyFont="1" applyFill="1" applyBorder="1" applyAlignment="1" applyProtection="1">
      <alignment vertical="center"/>
      <protection hidden="1"/>
    </xf>
    <xf numFmtId="166" fontId="2" fillId="6" borderId="1" xfId="0" applyNumberFormat="1" applyFont="1" applyFill="1" applyBorder="1" applyAlignment="1" applyProtection="1">
      <alignment horizontal="center" vertical="center"/>
      <protection locked="0"/>
    </xf>
    <xf numFmtId="0" fontId="0" fillId="2" borderId="11" xfId="0" applyFill="1" applyBorder="1"/>
    <xf numFmtId="0" fontId="0" fillId="0" borderId="6" xfId="0" applyBorder="1"/>
    <xf numFmtId="0" fontId="0" fillId="2" borderId="6" xfId="0" applyFill="1" applyBorder="1" applyAlignment="1">
      <alignment wrapText="1"/>
    </xf>
    <xf numFmtId="0" fontId="13" fillId="2" borderId="0" xfId="0" applyFont="1" applyFill="1" applyAlignment="1" applyProtection="1">
      <alignment horizontal="center"/>
      <protection locked="0"/>
    </xf>
    <xf numFmtId="0" fontId="13" fillId="2" borderId="2" xfId="0" applyFont="1" applyFill="1" applyBorder="1" applyAlignment="1" applyProtection="1">
      <alignment horizontal="center"/>
      <protection locked="0"/>
    </xf>
    <xf numFmtId="166" fontId="2" fillId="5" borderId="1" xfId="0" applyNumberFormat="1" applyFont="1" applyFill="1" applyBorder="1" applyAlignment="1" applyProtection="1">
      <alignment horizontal="right" vertical="center"/>
      <protection hidden="1"/>
    </xf>
    <xf numFmtId="2" fontId="2" fillId="5" borderId="1" xfId="0" applyNumberFormat="1" applyFont="1" applyFill="1" applyBorder="1" applyAlignment="1" applyProtection="1">
      <alignment horizontal="right" vertical="center"/>
      <protection hidden="1"/>
    </xf>
    <xf numFmtId="1" fontId="2" fillId="5" borderId="1" xfId="0" applyNumberFormat="1" applyFont="1" applyFill="1" applyBorder="1" applyAlignment="1" applyProtection="1">
      <alignment horizontal="right" vertical="center"/>
      <protection hidden="1"/>
    </xf>
    <xf numFmtId="166" fontId="2" fillId="5" borderId="1" xfId="0" applyNumberFormat="1" applyFont="1" applyFill="1" applyBorder="1" applyAlignment="1" applyProtection="1">
      <alignment vertical="center"/>
      <protection hidden="1"/>
    </xf>
    <xf numFmtId="166" fontId="0" fillId="5" borderId="1" xfId="0" applyNumberFormat="1"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protection hidden="1"/>
    </xf>
    <xf numFmtId="49" fontId="0" fillId="0" borderId="0" xfId="0" applyNumberFormat="1"/>
    <xf numFmtId="49" fontId="0" fillId="0" borderId="0" xfId="0" applyNumberFormat="1" applyProtection="1">
      <protection hidden="1"/>
    </xf>
    <xf numFmtId="0" fontId="2" fillId="2" borderId="0" xfId="0" applyFont="1" applyFill="1" applyAlignment="1" applyProtection="1">
      <alignment horizontal="center" vertical="center" wrapText="1"/>
      <protection hidden="1"/>
    </xf>
    <xf numFmtId="2" fontId="3" fillId="2" borderId="0" xfId="0" applyNumberFormat="1" applyFont="1" applyFill="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2" fontId="0" fillId="2" borderId="0" xfId="0" applyNumberFormat="1" applyFill="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0" xfId="0" applyFont="1" applyFill="1" applyAlignment="1" applyProtection="1">
      <alignment horizontal="left" vertical="center" wrapText="1"/>
      <protection hidden="1"/>
    </xf>
    <xf numFmtId="0" fontId="2" fillId="5" borderId="1" xfId="0" applyFont="1" applyFill="1" applyBorder="1" applyAlignment="1" applyProtection="1">
      <alignment horizontal="center" vertical="center"/>
      <protection hidden="1"/>
    </xf>
    <xf numFmtId="1" fontId="2" fillId="5" borderId="1" xfId="0" applyNumberFormat="1" applyFont="1" applyFill="1" applyBorder="1" applyAlignment="1" applyProtection="1">
      <alignment horizontal="center" vertical="center"/>
      <protection hidden="1"/>
    </xf>
    <xf numFmtId="2" fontId="0" fillId="5" borderId="1" xfId="0" applyNumberFormat="1" applyFill="1" applyBorder="1" applyAlignment="1" applyProtection="1">
      <alignment horizontal="center" vertical="center"/>
      <protection hidden="1"/>
    </xf>
    <xf numFmtId="2" fontId="0" fillId="5" borderId="1" xfId="0" applyNumberFormat="1" applyFill="1" applyBorder="1" applyAlignment="1" applyProtection="1">
      <alignment horizontal="center" vertical="center" wrapText="1"/>
      <protection hidden="1"/>
    </xf>
    <xf numFmtId="166" fontId="0" fillId="5" borderId="1" xfId="0" applyNumberFormat="1" applyFill="1" applyBorder="1" applyAlignment="1" applyProtection="1">
      <alignment horizontal="center" vertical="center" wrapText="1"/>
      <protection hidden="1"/>
    </xf>
    <xf numFmtId="2" fontId="0" fillId="2" borderId="0" xfId="0" applyNumberFormat="1" applyFill="1" applyAlignment="1" applyProtection="1">
      <alignment vertical="center"/>
      <protection hidden="1"/>
    </xf>
    <xf numFmtId="2" fontId="2" fillId="2" borderId="1" xfId="0" applyNumberFormat="1" applyFont="1" applyFill="1" applyBorder="1" applyAlignment="1" applyProtection="1">
      <alignment horizontal="center" vertical="center"/>
      <protection hidden="1"/>
    </xf>
    <xf numFmtId="2" fontId="2" fillId="2" borderId="1" xfId="0" applyNumberFormat="1" applyFont="1" applyFill="1" applyBorder="1" applyAlignment="1" applyProtection="1">
      <alignment horizontal="left" vertical="center"/>
      <protection hidden="1"/>
    </xf>
    <xf numFmtId="0" fontId="15" fillId="2" borderId="0" xfId="0" applyFont="1" applyFill="1" applyAlignment="1" applyProtection="1">
      <alignment vertical="center"/>
      <protection hidden="1"/>
    </xf>
    <xf numFmtId="0" fontId="26" fillId="2" borderId="5"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25" fillId="0" borderId="5" xfId="0" applyFont="1" applyBorder="1" applyProtection="1">
      <protection hidden="1"/>
    </xf>
    <xf numFmtId="0" fontId="25" fillId="0" borderId="5" xfId="0" applyFont="1" applyBorder="1" applyAlignment="1" applyProtection="1">
      <alignment vertical="center" wrapText="1"/>
      <protection hidden="1"/>
    </xf>
    <xf numFmtId="0" fontId="3" fillId="2" borderId="5" xfId="0" applyFont="1" applyFill="1" applyBorder="1" applyAlignment="1" applyProtection="1">
      <alignment vertical="center"/>
      <protection hidden="1"/>
    </xf>
    <xf numFmtId="0" fontId="3" fillId="2" borderId="0" xfId="0" applyFont="1" applyFill="1" applyAlignment="1" applyProtection="1">
      <alignment horizontal="left" vertical="center"/>
      <protection locked="0" hidden="1"/>
    </xf>
    <xf numFmtId="0" fontId="41" fillId="2" borderId="0" xfId="1" applyFont="1" applyFill="1" applyAlignment="1" applyProtection="1"/>
    <xf numFmtId="0" fontId="42" fillId="2" borderId="8" xfId="0" applyFont="1" applyFill="1" applyBorder="1"/>
    <xf numFmtId="164" fontId="3" fillId="5" borderId="1" xfId="2" applyFont="1" applyFill="1" applyBorder="1" applyAlignment="1" applyProtection="1">
      <alignment horizontal="center" vertical="center"/>
      <protection hidden="1"/>
    </xf>
    <xf numFmtId="0" fontId="4" fillId="2" borderId="0" xfId="1" applyFill="1" applyAlignment="1" applyProtection="1"/>
    <xf numFmtId="0" fontId="4" fillId="0" borderId="0" xfId="1" applyAlignment="1" applyProtection="1"/>
    <xf numFmtId="0" fontId="28" fillId="0" borderId="0" xfId="0" applyFont="1" applyAlignment="1" applyProtection="1">
      <alignment vertical="center"/>
      <protection hidden="1"/>
    </xf>
    <xf numFmtId="0" fontId="0" fillId="2" borderId="0" xfId="0" applyFill="1" applyAlignment="1" applyProtection="1">
      <alignment horizontal="left" vertical="center" wrapText="1"/>
      <protection hidden="1"/>
    </xf>
    <xf numFmtId="0" fontId="44" fillId="2" borderId="0" xfId="0" applyFont="1" applyFill="1" applyAlignment="1" applyProtection="1">
      <alignment vertical="center"/>
      <protection hidden="1"/>
    </xf>
    <xf numFmtId="0" fontId="45"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6" fillId="5" borderId="1" xfId="0" applyFont="1" applyFill="1" applyBorder="1" applyAlignment="1" applyProtection="1">
      <alignment wrapText="1"/>
      <protection hidden="1"/>
    </xf>
    <xf numFmtId="0" fontId="6" fillId="2" borderId="1" xfId="0" applyFont="1" applyFill="1" applyBorder="1" applyAlignment="1" applyProtection="1">
      <alignment wrapText="1"/>
      <protection hidden="1"/>
    </xf>
    <xf numFmtId="0" fontId="6" fillId="0" borderId="12" xfId="0" applyFont="1" applyBorder="1" applyAlignment="1" applyProtection="1">
      <alignment wrapText="1"/>
      <protection hidden="1"/>
    </xf>
    <xf numFmtId="2" fontId="0" fillId="5" borderId="0" xfId="0" applyNumberFormat="1" applyFill="1" applyProtection="1">
      <protection hidden="1"/>
    </xf>
    <xf numFmtId="0" fontId="0" fillId="5" borderId="0" xfId="0" applyFill="1" applyProtection="1">
      <protection hidden="1"/>
    </xf>
    <xf numFmtId="49" fontId="9" fillId="3" borderId="1" xfId="0" applyNumberFormat="1" applyFont="1" applyFill="1" applyBorder="1" applyAlignment="1" applyProtection="1">
      <alignment horizontal="center" wrapText="1"/>
      <protection hidden="1"/>
    </xf>
    <xf numFmtId="0" fontId="9" fillId="3" borderId="1" xfId="0" applyFont="1" applyFill="1" applyBorder="1" applyAlignment="1" applyProtection="1">
      <alignment horizontal="center" wrapText="1"/>
      <protection hidden="1"/>
    </xf>
    <xf numFmtId="2" fontId="47" fillId="5" borderId="1" xfId="0" applyNumberFormat="1" applyFont="1" applyFill="1" applyBorder="1" applyAlignment="1" applyProtection="1">
      <alignment horizontal="center" wrapText="1"/>
      <protection hidden="1"/>
    </xf>
    <xf numFmtId="0" fontId="4" fillId="2" borderId="6" xfId="1" applyFill="1" applyBorder="1" applyAlignment="1" applyProtection="1"/>
    <xf numFmtId="166" fontId="3" fillId="6" borderId="1" xfId="0" applyNumberFormat="1" applyFont="1" applyFill="1" applyBorder="1" applyAlignment="1" applyProtection="1">
      <alignment horizontal="center" vertical="center"/>
      <protection locked="0"/>
    </xf>
    <xf numFmtId="168" fontId="2" fillId="0" borderId="6" xfId="0" applyNumberFormat="1" applyFont="1" applyBorder="1" applyProtection="1">
      <protection hidden="1"/>
    </xf>
    <xf numFmtId="0" fontId="2" fillId="2" borderId="11" xfId="0" applyFont="1" applyFill="1" applyBorder="1" applyAlignment="1" applyProtection="1">
      <alignment horizontal="right"/>
      <protection locked="0"/>
    </xf>
    <xf numFmtId="0" fontId="2" fillId="2" borderId="0" xfId="0" applyFont="1" applyFill="1" applyAlignment="1" applyProtection="1">
      <alignment horizontal="right"/>
      <protection locked="0"/>
    </xf>
    <xf numFmtId="168" fontId="2" fillId="2" borderId="11" xfId="0" applyNumberFormat="1" applyFont="1" applyFill="1" applyBorder="1" applyAlignment="1" applyProtection="1">
      <alignment horizontal="right"/>
      <protection hidden="1"/>
    </xf>
    <xf numFmtId="4" fontId="3" fillId="5" borderId="1" xfId="2" applyNumberFormat="1" applyFont="1" applyFill="1" applyBorder="1" applyAlignment="1" applyProtection="1">
      <alignment horizontal="center" vertical="center"/>
      <protection hidden="1"/>
    </xf>
    <xf numFmtId="4" fontId="2" fillId="5" borderId="1" xfId="0" applyNumberFormat="1" applyFont="1" applyFill="1" applyBorder="1" applyAlignment="1" applyProtection="1">
      <alignment horizontal="center" vertical="center"/>
      <protection hidden="1"/>
    </xf>
    <xf numFmtId="4" fontId="2" fillId="2" borderId="0" xfId="0" applyNumberFormat="1" applyFont="1" applyFill="1" applyAlignment="1" applyProtection="1">
      <alignment horizontal="center" vertical="center"/>
      <protection hidden="1"/>
    </xf>
    <xf numFmtId="0" fontId="0" fillId="2" borderId="5" xfId="0" applyFill="1" applyBorder="1" applyAlignment="1" applyProtection="1">
      <alignment vertical="center"/>
      <protection locked="0" hidden="1"/>
    </xf>
    <xf numFmtId="0" fontId="0" fillId="2" borderId="5" xfId="0" applyFill="1" applyBorder="1" applyAlignment="1" applyProtection="1">
      <alignment horizontal="center" vertical="center"/>
      <protection locked="0" hidden="1"/>
    </xf>
    <xf numFmtId="1" fontId="0" fillId="2" borderId="0" xfId="0" applyNumberFormat="1" applyFill="1" applyAlignment="1" applyProtection="1">
      <alignment horizontal="center" vertical="center"/>
      <protection locked="0"/>
    </xf>
    <xf numFmtId="1" fontId="2" fillId="2" borderId="0" xfId="0" applyNumberFormat="1" applyFont="1" applyFill="1" applyAlignment="1" applyProtection="1">
      <alignment horizontal="center" vertical="center"/>
      <protection locked="0"/>
    </xf>
    <xf numFmtId="0" fontId="0" fillId="2" borderId="0" xfId="0" applyFill="1" applyAlignment="1" applyProtection="1">
      <alignment vertical="center"/>
      <protection locked="0"/>
    </xf>
    <xf numFmtId="0" fontId="2" fillId="2" borderId="6" xfId="0" applyFont="1" applyFill="1" applyBorder="1" applyAlignment="1" applyProtection="1">
      <alignment vertical="center"/>
      <protection locked="0"/>
    </xf>
    <xf numFmtId="0" fontId="13" fillId="3" borderId="12" xfId="1" applyFont="1" applyFill="1" applyBorder="1" applyAlignment="1" applyProtection="1">
      <alignment horizontal="center" vertical="center"/>
      <protection hidden="1"/>
    </xf>
    <xf numFmtId="0" fontId="2" fillId="2" borderId="0" xfId="0" applyFont="1" applyFill="1"/>
    <xf numFmtId="14" fontId="0" fillId="2" borderId="0" xfId="0" applyNumberFormat="1" applyFill="1"/>
    <xf numFmtId="0" fontId="3" fillId="2" borderId="0" xfId="0" applyFont="1" applyFill="1"/>
    <xf numFmtId="49" fontId="3" fillId="7" borderId="1" xfId="0" applyNumberFormat="1" applyFont="1" applyFill="1" applyBorder="1" applyAlignment="1" applyProtection="1">
      <alignment horizontal="left" vertical="center"/>
      <protection locked="0"/>
    </xf>
    <xf numFmtId="2" fontId="3" fillId="7" borderId="1" xfId="0" applyNumberFormat="1" applyFont="1" applyFill="1" applyBorder="1" applyAlignment="1" applyProtection="1">
      <alignment horizontal="center" vertical="center"/>
      <protection locked="0"/>
    </xf>
    <xf numFmtId="0" fontId="3" fillId="0" borderId="0" xfId="0" applyFont="1"/>
    <xf numFmtId="0" fontId="2" fillId="0" borderId="0" xfId="0" applyFont="1"/>
    <xf numFmtId="0" fontId="0" fillId="0" borderId="0" xfId="0" applyAlignment="1">
      <alignment wrapText="1"/>
    </xf>
    <xf numFmtId="164" fontId="3" fillId="7" borderId="1" xfId="2" applyFont="1" applyFill="1" applyBorder="1" applyAlignment="1" applyProtection="1">
      <alignment horizontal="center" vertical="center"/>
      <protection locked="0" hidden="1"/>
    </xf>
    <xf numFmtId="4" fontId="3" fillId="7" borderId="1" xfId="2" applyNumberFormat="1" applyFont="1" applyFill="1" applyBorder="1" applyAlignment="1" applyProtection="1">
      <alignment horizontal="center" vertical="center"/>
      <protection locked="0" hidden="1"/>
    </xf>
    <xf numFmtId="0" fontId="52" fillId="8" borderId="0" xfId="0" applyFont="1" applyFill="1" applyAlignment="1" applyProtection="1">
      <alignment horizontal="left" vertical="center"/>
      <protection hidden="1"/>
    </xf>
    <xf numFmtId="0" fontId="52" fillId="8" borderId="0" xfId="0" applyFont="1" applyFill="1" applyAlignment="1" applyProtection="1">
      <alignment horizontal="left" vertical="center"/>
      <protection locked="0" hidden="1"/>
    </xf>
    <xf numFmtId="0" fontId="53" fillId="2" borderId="0" xfId="0" applyFont="1" applyFill="1" applyAlignment="1" applyProtection="1">
      <alignment horizontal="left" vertical="center"/>
      <protection hidden="1"/>
    </xf>
    <xf numFmtId="0" fontId="53" fillId="8" borderId="0" xfId="0" applyFont="1" applyFill="1" applyAlignment="1" applyProtection="1">
      <alignment horizontal="left" vertical="center"/>
      <protection hidden="1"/>
    </xf>
    <xf numFmtId="2" fontId="3" fillId="6" borderId="1" xfId="4" applyNumberFormat="1" applyFill="1" applyBorder="1" applyAlignment="1" applyProtection="1">
      <alignment horizontal="center" vertical="center"/>
      <protection locked="0"/>
    </xf>
    <xf numFmtId="2" fontId="3" fillId="6" borderId="1" xfId="3" applyNumberFormat="1" applyFill="1" applyBorder="1" applyAlignment="1" applyProtection="1">
      <alignment horizontal="center" vertical="center"/>
      <protection locked="0"/>
    </xf>
    <xf numFmtId="0" fontId="0" fillId="9" borderId="0" xfId="0" applyFill="1" applyProtection="1">
      <protection hidden="1"/>
    </xf>
    <xf numFmtId="2" fontId="2" fillId="10" borderId="1" xfId="4" applyNumberFormat="1" applyFont="1" applyFill="1" applyBorder="1" applyAlignment="1">
      <alignment horizontal="center" vertical="center"/>
    </xf>
    <xf numFmtId="0" fontId="6" fillId="0" borderId="1" xfId="0" applyFont="1" applyBorder="1" applyAlignment="1" applyProtection="1">
      <alignment vertical="top"/>
      <protection hidden="1"/>
    </xf>
    <xf numFmtId="2" fontId="7" fillId="5" borderId="1" xfId="0" applyNumberFormat="1" applyFont="1" applyFill="1" applyBorder="1" applyAlignment="1">
      <alignment horizontal="center" wrapText="1"/>
    </xf>
    <xf numFmtId="0" fontId="54" fillId="0" borderId="0" xfId="0" applyFont="1" applyProtection="1">
      <protection hidden="1"/>
    </xf>
    <xf numFmtId="0" fontId="56" fillId="0" borderId="0" xfId="0" applyFont="1" applyProtection="1">
      <protection hidden="1"/>
    </xf>
    <xf numFmtId="0" fontId="54" fillId="0" borderId="5" xfId="0" applyFont="1" applyBorder="1" applyAlignment="1" applyProtection="1">
      <alignment vertical="center" wrapText="1"/>
      <protection hidden="1"/>
    </xf>
    <xf numFmtId="0" fontId="48" fillId="2" borderId="0" xfId="0" applyFont="1" applyFill="1" applyAlignment="1">
      <alignment horizontal="left" wrapText="1"/>
    </xf>
    <xf numFmtId="0" fontId="0" fillId="2" borderId="0" xfId="0" applyFill="1" applyAlignment="1">
      <alignment horizontal="left"/>
    </xf>
    <xf numFmtId="0" fontId="15" fillId="3" borderId="0" xfId="0" applyFont="1" applyFill="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6" xfId="0" applyFill="1" applyBorder="1" applyAlignment="1">
      <alignment horizontal="left" vertical="center" wrapText="1"/>
    </xf>
    <xf numFmtId="0" fontId="15" fillId="3" borderId="0" xfId="0" applyFont="1" applyFill="1" applyAlignment="1">
      <alignment horizontal="left" vertical="center"/>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0" fontId="2" fillId="2" borderId="0" xfId="0" applyFont="1" applyFill="1" applyAlignment="1">
      <alignment horizontal="left" vertical="center" wrapText="1"/>
    </xf>
    <xf numFmtId="0" fontId="2" fillId="2" borderId="6" xfId="0" applyFont="1" applyFill="1" applyBorder="1" applyAlignment="1">
      <alignment horizontal="left" vertical="center" wrapText="1"/>
    </xf>
    <xf numFmtId="0" fontId="50" fillId="2" borderId="0" xfId="0" applyFont="1" applyFill="1" applyAlignment="1" applyProtection="1">
      <alignment horizontal="left"/>
      <protection hidden="1"/>
    </xf>
    <xf numFmtId="0" fontId="2" fillId="4" borderId="12" xfId="0" applyFont="1" applyFill="1" applyBorder="1" applyAlignment="1" applyProtection="1">
      <alignment horizontal="left" vertical="center"/>
      <protection hidden="1"/>
    </xf>
    <xf numFmtId="0" fontId="2" fillId="4" borderId="9" xfId="0" applyFont="1" applyFill="1" applyBorder="1" applyAlignment="1" applyProtection="1">
      <alignment horizontal="left" vertical="center"/>
      <protection hidden="1"/>
    </xf>
    <xf numFmtId="0" fontId="2" fillId="4" borderId="13" xfId="0" applyFont="1" applyFill="1" applyBorder="1" applyAlignment="1" applyProtection="1">
      <alignment horizontal="left" vertical="center"/>
      <protection hidden="1"/>
    </xf>
    <xf numFmtId="0" fontId="2" fillId="0" borderId="0" xfId="0" applyFont="1" applyAlignment="1" applyProtection="1">
      <alignment horizontal="center" vertical="center"/>
      <protection hidden="1"/>
    </xf>
    <xf numFmtId="0" fontId="2" fillId="0" borderId="6" xfId="0" applyFont="1" applyBorder="1" applyAlignment="1" applyProtection="1">
      <alignment horizontal="center" vertical="center"/>
      <protection hidden="1"/>
    </xf>
    <xf numFmtId="14" fontId="2" fillId="6" borderId="12" xfId="0" applyNumberFormat="1" applyFont="1" applyFill="1" applyBorder="1" applyAlignment="1" applyProtection="1">
      <alignment horizontal="left" vertical="center"/>
      <protection locked="0"/>
    </xf>
    <xf numFmtId="0" fontId="2" fillId="6" borderId="9"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2" fillId="6" borderId="12" xfId="0" applyFont="1" applyFill="1" applyBorder="1" applyAlignment="1" applyProtection="1">
      <alignment horizontal="left" vertical="center"/>
      <protection locked="0"/>
    </xf>
    <xf numFmtId="2" fontId="2" fillId="5" borderId="1" xfId="0" applyNumberFormat="1"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2" fontId="2" fillId="5" borderId="3" xfId="0" applyNumberFormat="1" applyFont="1" applyFill="1" applyBorder="1" applyAlignment="1" applyProtection="1">
      <alignment horizontal="left" vertical="center" wrapText="1"/>
      <protection hidden="1"/>
    </xf>
    <xf numFmtId="2" fontId="2" fillId="5" borderId="11" xfId="0" applyNumberFormat="1" applyFont="1" applyFill="1" applyBorder="1" applyAlignment="1" applyProtection="1">
      <alignment horizontal="left" vertical="center" wrapText="1"/>
      <protection hidden="1"/>
    </xf>
    <xf numFmtId="2" fontId="2" fillId="5" borderId="4" xfId="0" applyNumberFormat="1" applyFont="1" applyFill="1" applyBorder="1" applyAlignment="1" applyProtection="1">
      <alignment horizontal="left" vertical="center" wrapText="1"/>
      <protection hidden="1"/>
    </xf>
    <xf numFmtId="2" fontId="3" fillId="5" borderId="7" xfId="0" applyNumberFormat="1" applyFont="1" applyFill="1" applyBorder="1" applyAlignment="1" applyProtection="1">
      <alignment horizontal="left" vertical="center" wrapText="1"/>
      <protection hidden="1"/>
    </xf>
    <xf numFmtId="2" fontId="3" fillId="5" borderId="2" xfId="0" applyNumberFormat="1" applyFont="1" applyFill="1" applyBorder="1" applyAlignment="1" applyProtection="1">
      <alignment horizontal="left" vertical="center" wrapText="1"/>
      <protection hidden="1"/>
    </xf>
    <xf numFmtId="2" fontId="3" fillId="5" borderId="8" xfId="0" applyNumberFormat="1" applyFont="1" applyFill="1" applyBorder="1" applyAlignment="1" applyProtection="1">
      <alignment horizontal="left" vertical="center" wrapText="1"/>
      <protection hidden="1"/>
    </xf>
    <xf numFmtId="0" fontId="2" fillId="0" borderId="0" xfId="0" applyFont="1" applyAlignment="1" applyProtection="1">
      <alignment horizontal="right"/>
      <protection locked="0"/>
    </xf>
    <xf numFmtId="0" fontId="55" fillId="0" borderId="0" xfId="0" applyFont="1" applyAlignment="1" applyProtection="1">
      <alignment horizontal="right"/>
      <protection locked="0"/>
    </xf>
    <xf numFmtId="0" fontId="34" fillId="3" borderId="12" xfId="1" applyFont="1" applyFill="1" applyBorder="1" applyAlignment="1" applyProtection="1">
      <alignment horizontal="center" vertical="center"/>
      <protection hidden="1"/>
    </xf>
    <xf numFmtId="0" fontId="34" fillId="3" borderId="9" xfId="1" applyFont="1" applyFill="1" applyBorder="1" applyAlignment="1" applyProtection="1">
      <alignment horizontal="center" vertical="center"/>
      <protection hidden="1"/>
    </xf>
    <xf numFmtId="0" fontId="34" fillId="3" borderId="13" xfId="1" applyFont="1" applyFill="1" applyBorder="1" applyAlignment="1" applyProtection="1">
      <alignment horizontal="center" vertical="center"/>
      <protection hidden="1"/>
    </xf>
    <xf numFmtId="0" fontId="0" fillId="0" borderId="9" xfId="0" applyBorder="1" applyProtection="1">
      <protection locked="0"/>
    </xf>
    <xf numFmtId="0" fontId="0" fillId="0" borderId="13" xfId="0" applyBorder="1" applyProtection="1">
      <protection locked="0"/>
    </xf>
    <xf numFmtId="0" fontId="50" fillId="8" borderId="5" xfId="0" applyFont="1" applyFill="1" applyBorder="1" applyAlignment="1" applyProtection="1">
      <alignment horizontal="left" wrapText="1"/>
      <protection hidden="1"/>
    </xf>
    <xf numFmtId="0" fontId="51" fillId="0" borderId="0" xfId="0" applyFont="1" applyAlignment="1" applyProtection="1">
      <alignment horizontal="left" wrapText="1"/>
      <protection hidden="1"/>
    </xf>
    <xf numFmtId="0" fontId="3" fillId="0" borderId="0" xfId="0" applyFont="1" applyAlignment="1">
      <alignment wrapText="1"/>
    </xf>
    <xf numFmtId="0" fontId="0" fillId="0" borderId="0" xfId="0" applyAlignment="1">
      <alignment wrapText="1"/>
    </xf>
    <xf numFmtId="0" fontId="40" fillId="0" borderId="0" xfId="1" applyFont="1" applyAlignment="1" applyProtection="1">
      <alignment horizontal="left"/>
      <protection hidden="1"/>
    </xf>
    <xf numFmtId="0" fontId="43" fillId="0" borderId="0" xfId="1" applyFont="1" applyAlignment="1" applyProtection="1">
      <alignment horizontal="left"/>
      <protection hidden="1"/>
    </xf>
    <xf numFmtId="0" fontId="2" fillId="6" borderId="1" xfId="0" applyFont="1" applyFill="1" applyBorder="1" applyAlignment="1" applyProtection="1">
      <alignment horizontal="right"/>
      <protection locked="0"/>
    </xf>
    <xf numFmtId="2" fontId="2" fillId="5" borderId="1" xfId="0" applyNumberFormat="1" applyFont="1" applyFill="1" applyBorder="1" applyAlignment="1" applyProtection="1">
      <alignment horizontal="right"/>
      <protection hidden="1"/>
    </xf>
    <xf numFmtId="0" fontId="2" fillId="5" borderId="1" xfId="0" applyFont="1" applyFill="1" applyBorder="1" applyAlignment="1" applyProtection="1">
      <alignment horizontal="right"/>
      <protection hidden="1"/>
    </xf>
    <xf numFmtId="0" fontId="40" fillId="0" borderId="0" xfId="1" applyFont="1" applyAlignment="1" applyProtection="1">
      <alignment horizontal="left"/>
    </xf>
    <xf numFmtId="0" fontId="39" fillId="0" borderId="0" xfId="1" applyFont="1" applyAlignment="1" applyProtection="1">
      <alignment horizontal="left"/>
    </xf>
    <xf numFmtId="0" fontId="39" fillId="0" borderId="6" xfId="1" applyFont="1" applyBorder="1" applyAlignment="1" applyProtection="1">
      <alignment horizontal="left"/>
    </xf>
    <xf numFmtId="0" fontId="0" fillId="0" borderId="0" xfId="0"/>
    <xf numFmtId="0" fontId="0" fillId="2" borderId="0" xfId="0" applyFill="1" applyAlignment="1" applyProtection="1">
      <alignment horizontal="left" vertical="center"/>
      <protection hidden="1"/>
    </xf>
    <xf numFmtId="0" fontId="0" fillId="2" borderId="6" xfId="0" applyFill="1" applyBorder="1" applyAlignment="1" applyProtection="1">
      <alignment horizontal="left" vertical="center"/>
      <protection hidden="1"/>
    </xf>
    <xf numFmtId="0" fontId="0" fillId="6" borderId="1" xfId="0" applyFill="1" applyBorder="1" applyAlignment="1" applyProtection="1">
      <alignment horizontal="left" vertical="center" wrapText="1"/>
      <protection locked="0"/>
    </xf>
    <xf numFmtId="0" fontId="0" fillId="6" borderId="12" xfId="0" applyFill="1" applyBorder="1" applyAlignment="1" applyProtection="1">
      <alignment horizontal="left" vertical="center" wrapText="1"/>
      <protection locked="0"/>
    </xf>
    <xf numFmtId="0" fontId="0" fillId="6" borderId="13" xfId="0" applyFill="1" applyBorder="1" applyAlignment="1" applyProtection="1">
      <alignment horizontal="left" vertical="center" wrapText="1"/>
      <protection locked="0"/>
    </xf>
    <xf numFmtId="9" fontId="0" fillId="6" borderId="1" xfId="0" applyNumberFormat="1" applyFill="1" applyBorder="1" applyAlignment="1" applyProtection="1">
      <alignment horizontal="center" vertical="center" wrapText="1"/>
      <protection locked="0"/>
    </xf>
    <xf numFmtId="0" fontId="0" fillId="2" borderId="0" xfId="0" applyFill="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25" fillId="2" borderId="0" xfId="0" applyFont="1" applyFill="1" applyAlignment="1" applyProtection="1">
      <alignment horizontal="left" vertical="center"/>
      <protection hidden="1"/>
    </xf>
    <xf numFmtId="165" fontId="3" fillId="6" borderId="1" xfId="4" applyNumberForma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hidden="1"/>
    </xf>
    <xf numFmtId="0" fontId="0" fillId="2" borderId="12" xfId="0" applyFill="1" applyBorder="1" applyAlignment="1" applyProtection="1">
      <alignment horizontal="center"/>
      <protection hidden="1"/>
    </xf>
    <xf numFmtId="0" fontId="0" fillId="2" borderId="9"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2" fillId="2" borderId="12"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2" fontId="3" fillId="5" borderId="1"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9" fontId="0" fillId="6" borderId="12" xfId="0" applyNumberFormat="1" applyFill="1" applyBorder="1" applyAlignment="1" applyProtection="1">
      <alignment horizontal="center" vertical="center" wrapText="1"/>
      <protection locked="0"/>
    </xf>
    <xf numFmtId="9" fontId="0" fillId="6" borderId="13" xfId="0" applyNumberForma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hidden="1"/>
    </xf>
    <xf numFmtId="9" fontId="0" fillId="6" borderId="1" xfId="0" applyNumberFormat="1" applyFill="1" applyBorder="1" applyAlignment="1" applyProtection="1">
      <alignment horizontal="center" vertical="center"/>
      <protection locked="0"/>
    </xf>
    <xf numFmtId="0" fontId="25" fillId="2" borderId="0" xfId="0" applyFont="1" applyFill="1" applyAlignment="1" applyProtection="1">
      <alignment horizontal="left" vertical="center" wrapText="1"/>
      <protection hidden="1"/>
    </xf>
    <xf numFmtId="49" fontId="0" fillId="6" borderId="1" xfId="0" applyNumberFormat="1" applyFill="1" applyBorder="1" applyAlignment="1" applyProtection="1">
      <alignment horizontal="left" vertical="center"/>
      <protection locked="0"/>
    </xf>
    <xf numFmtId="0" fontId="22" fillId="2" borderId="0" xfId="0" applyFont="1" applyFill="1" applyAlignment="1" applyProtection="1">
      <alignment horizontal="left" vertical="center"/>
      <protection hidden="1"/>
    </xf>
    <xf numFmtId="0" fontId="34" fillId="3" borderId="1" xfId="1" applyFont="1" applyFill="1" applyBorder="1" applyAlignment="1" applyProtection="1">
      <alignment horizontal="center" vertical="center"/>
    </xf>
    <xf numFmtId="0" fontId="26" fillId="2" borderId="0" xfId="0" applyFont="1" applyFill="1" applyAlignment="1" applyProtection="1">
      <alignment horizontal="left" vertical="center"/>
      <protection hidden="1"/>
    </xf>
    <xf numFmtId="4" fontId="3" fillId="5" borderId="1" xfId="0" applyNumberFormat="1" applyFont="1" applyFill="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13" fillId="2" borderId="11"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22" fillId="2" borderId="6"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2" fillId="2" borderId="6"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left" vertical="center"/>
      <protection hidden="1"/>
    </xf>
    <xf numFmtId="0" fontId="50" fillId="4" borderId="12" xfId="0" applyFont="1" applyFill="1" applyBorder="1" applyAlignment="1" applyProtection="1">
      <alignment horizontal="left" vertical="center" wrapText="1"/>
      <protection hidden="1"/>
    </xf>
    <xf numFmtId="0" fontId="50" fillId="4" borderId="9" xfId="0" applyFont="1" applyFill="1" applyBorder="1" applyAlignment="1" applyProtection="1">
      <alignment horizontal="left" vertical="center" wrapText="1"/>
      <protection hidden="1"/>
    </xf>
    <xf numFmtId="0" fontId="50" fillId="4" borderId="13" xfId="0" applyFont="1" applyFill="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2" fontId="3" fillId="6" borderId="1" xfId="0" applyNumberFormat="1" applyFont="1" applyFill="1" applyBorder="1" applyAlignment="1" applyProtection="1">
      <alignment horizontal="center" vertical="center" wrapText="1"/>
      <protection locked="0"/>
    </xf>
    <xf numFmtId="2" fontId="2" fillId="2" borderId="12" xfId="0" applyNumberFormat="1" applyFont="1" applyFill="1" applyBorder="1" applyAlignment="1" applyProtection="1">
      <alignment horizontal="center" vertical="center" wrapText="1"/>
      <protection hidden="1"/>
    </xf>
    <xf numFmtId="2" fontId="2" fillId="2" borderId="13" xfId="0" applyNumberFormat="1" applyFont="1" applyFill="1" applyBorder="1" applyAlignment="1" applyProtection="1">
      <alignment horizontal="center" vertical="center" wrapText="1"/>
      <protection hidden="1"/>
    </xf>
    <xf numFmtId="0" fontId="0" fillId="6" borderId="1" xfId="0" applyFill="1" applyBorder="1" applyAlignment="1" applyProtection="1">
      <alignment horizontal="left" vertical="center"/>
      <protection locked="0"/>
    </xf>
    <xf numFmtId="4" fontId="3" fillId="5" borderId="1" xfId="0" applyNumberFormat="1" applyFont="1" applyFill="1" applyBorder="1" applyAlignment="1" applyProtection="1">
      <alignment horizontal="center" vertical="center" wrapText="1"/>
      <protection hidden="1"/>
    </xf>
    <xf numFmtId="2" fontId="3" fillId="5" borderId="1" xfId="0" applyNumberFormat="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13" fillId="2" borderId="9" xfId="0" applyFont="1" applyFill="1" applyBorder="1" applyAlignment="1" applyProtection="1">
      <alignment horizontal="left" vertical="center"/>
      <protection hidden="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2" xfId="1" applyFont="1" applyFill="1" applyBorder="1" applyAlignment="1" applyProtection="1">
      <alignment horizontal="center" vertical="center"/>
      <protection hidden="1"/>
    </xf>
    <xf numFmtId="0" fontId="13" fillId="3" borderId="9" xfId="1" applyFont="1" applyFill="1" applyBorder="1" applyAlignment="1" applyProtection="1">
      <alignment horizontal="center" vertical="center"/>
      <protection hidden="1"/>
    </xf>
    <xf numFmtId="0" fontId="13" fillId="3" borderId="13" xfId="1" applyFont="1" applyFill="1" applyBorder="1" applyAlignment="1" applyProtection="1">
      <alignment horizontal="center" vertical="center"/>
      <protection hidden="1"/>
    </xf>
    <xf numFmtId="2" fontId="15" fillId="3" borderId="12" xfId="0" applyNumberFormat="1" applyFont="1" applyFill="1" applyBorder="1" applyAlignment="1" applyProtection="1">
      <alignment horizontal="left" vertical="center" wrapText="1"/>
      <protection hidden="1"/>
    </xf>
    <xf numFmtId="2" fontId="15" fillId="3" borderId="9" xfId="0" applyNumberFormat="1" applyFont="1" applyFill="1" applyBorder="1" applyAlignment="1" applyProtection="1">
      <alignment horizontal="left" vertical="center" wrapText="1"/>
      <protection hidden="1"/>
    </xf>
    <xf numFmtId="2" fontId="15" fillId="3" borderId="13" xfId="0" applyNumberFormat="1" applyFont="1" applyFill="1" applyBorder="1" applyAlignment="1" applyProtection="1">
      <alignment horizontal="left" vertical="center" wrapText="1"/>
      <protection hidden="1"/>
    </xf>
  </cellXfs>
  <cellStyles count="5">
    <cellStyle name="Komma" xfId="2" builtinId="3"/>
    <cellStyle name="Komma 2" xfId="3"/>
    <cellStyle name="Link" xfId="1" builtinId="8"/>
    <cellStyle name="Standard" xfId="0" builtinId="0"/>
    <cellStyle name="Standard 2" xfId="4"/>
  </cellStyles>
  <dxfs count="6">
    <dxf>
      <font>
        <color theme="1"/>
      </font>
    </dxf>
    <dxf>
      <font>
        <color theme="1"/>
      </font>
    </dxf>
    <dxf>
      <font>
        <color auto="1"/>
      </font>
      <fill>
        <patternFill>
          <bgColor rgb="FFFFFF99"/>
        </patternFill>
      </fill>
      <border>
        <left style="thin">
          <color auto="1"/>
        </left>
        <right style="thin">
          <color auto="1"/>
        </right>
        <top style="thin">
          <color auto="1"/>
        </top>
        <bottom style="thin">
          <color auto="1"/>
        </bottom>
        <vertical/>
        <horizontal/>
      </border>
    </dxf>
    <dxf>
      <font>
        <color auto="1"/>
      </font>
      <fill>
        <patternFill>
          <fgColor rgb="FFFFFF99"/>
          <bgColor rgb="FFFFFF99"/>
        </patternFill>
      </fill>
      <border>
        <left style="thin">
          <color auto="1"/>
        </left>
        <right style="thin">
          <color auto="1"/>
        </right>
        <top style="thin">
          <color auto="1"/>
        </top>
        <bottom style="thin">
          <color auto="1"/>
        </bottom>
        <vertical/>
        <horizontal/>
      </border>
    </dxf>
    <dxf>
      <font>
        <color theme="9"/>
      </font>
      <border>
        <left style="thin">
          <color auto="1"/>
        </left>
        <vertical/>
        <horizontal/>
      </border>
    </dxf>
    <dxf>
      <font>
        <color theme="9"/>
      </font>
      <border>
        <left style="thin">
          <color auto="1"/>
        </left>
      </border>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Style="combo" dx="16" fmlaLink="Bilanzzeitraum!$F$1" fmlaRange="Bilanzzeitraum!$B$1:$B$64" sel="19" val="16"/>
</file>

<file path=xl/ctrlProps/ctrlProp3.xml><?xml version="1.0" encoding="utf-8"?>
<formControlPr xmlns="http://schemas.microsoft.com/office/spreadsheetml/2009/9/main" objectType="Drop" dropStyle="combo" dx="16" fmlaLink="AuswahlAnlage!$B$2" fmlaRange="AuswahlAnlage!$D$3:$D$35" sel="1" val="0"/>
</file>

<file path=xl/ctrlProps/ctrlProp4.xml><?xml version="1.0" encoding="utf-8"?>
<formControlPr xmlns="http://schemas.microsoft.com/office/spreadsheetml/2009/9/main" objectType="Drop" dropLines="10" dropStyle="combo" dx="16" fmlaLink="AuswahlAnlage!$B$37" fmlaRange="AuswahlAnlage!$D$38:$D$47" sel="3" val="0"/>
</file>

<file path=xl/ctrlProps/ctrlProp5.xml><?xml version="1.0" encoding="utf-8"?>
<formControlPr xmlns="http://schemas.microsoft.com/office/spreadsheetml/2009/9/main" objectType="Radio" checked="Checked" firstButton="1" fmlaLink="$G$23" noThreeD="1"/>
</file>

<file path=xl/ctrlProps/ctrlProp6.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hyperlink" Target="#Benutzerhinweise!A1"/><Relationship Id="rId7" Type="http://schemas.openxmlformats.org/officeDocument/2006/relationships/hyperlink" Target="http://www.efanrw.de/" TargetMode="External"/><Relationship Id="rId2" Type="http://schemas.openxmlformats.org/officeDocument/2006/relationships/image" Target="../media/image1.jpeg"/><Relationship Id="rId1" Type="http://schemas.openxmlformats.org/officeDocument/2006/relationships/hyperlink" Target="http://www.innovakom.de/" TargetMode="External"/><Relationship Id="rId6" Type="http://schemas.openxmlformats.org/officeDocument/2006/relationships/hyperlink" Target="#'spez. Reduzierungsplan'!A1"/><Relationship Id="rId5" Type="http://schemas.openxmlformats.org/officeDocument/2006/relationships/hyperlink" Target="#L&#246;semittelbilanz!A1"/><Relationship Id="rId4" Type="http://schemas.openxmlformats.org/officeDocument/2006/relationships/hyperlink" Target="#Rahmendaten!A1"/></Relationships>
</file>

<file path=xl/drawings/drawing1.xml><?xml version="1.0" encoding="utf-8"?>
<xdr:wsDr xmlns:xdr="http://schemas.openxmlformats.org/drawingml/2006/spreadsheetDrawing" xmlns:a="http://schemas.openxmlformats.org/drawingml/2006/main">
  <xdr:twoCellAnchor>
    <xdr:from>
      <xdr:col>7</xdr:col>
      <xdr:colOff>742950</xdr:colOff>
      <xdr:row>12</xdr:row>
      <xdr:rowOff>123825</xdr:rowOff>
    </xdr:from>
    <xdr:to>
      <xdr:col>9</xdr:col>
      <xdr:colOff>590550</xdr:colOff>
      <xdr:row>15</xdr:row>
      <xdr:rowOff>152400</xdr:rowOff>
    </xdr:to>
    <xdr:pic>
      <xdr:nvPicPr>
        <xdr:cNvPr id="18433" name="Picture 23" descr="logo_b">
          <a:hlinkClick xmlns:r="http://schemas.openxmlformats.org/officeDocument/2006/relationships" r:id="rId1"/>
          <a:extLst>
            <a:ext uri="{FF2B5EF4-FFF2-40B4-BE49-F238E27FC236}">
              <a16:creationId xmlns:a16="http://schemas.microsoft.com/office/drawing/2014/main" xmlns="" id="{00000000-0008-0000-0000-000001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6425" y="5162550"/>
          <a:ext cx="13716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552450</xdr:colOff>
      <xdr:row>2</xdr:row>
      <xdr:rowOff>228600</xdr:rowOff>
    </xdr:from>
    <xdr:to>
      <xdr:col>7</xdr:col>
      <xdr:colOff>142875</xdr:colOff>
      <xdr:row>3</xdr:row>
      <xdr:rowOff>285750</xdr:rowOff>
    </xdr:to>
    <xdr:sp macro="" textlink="">
      <xdr:nvSpPr>
        <xdr:cNvPr id="9251" name="AutoShape 35">
          <a:hlinkClick xmlns:r="http://schemas.openxmlformats.org/officeDocument/2006/relationships" r:id="rId3"/>
          <a:extLst>
            <a:ext uri="{FF2B5EF4-FFF2-40B4-BE49-F238E27FC236}">
              <a16:creationId xmlns:a16="http://schemas.microsoft.com/office/drawing/2014/main" xmlns="" id="{00000000-0008-0000-0000-000023240000}"/>
            </a:ext>
          </a:extLst>
        </xdr:cNvPr>
        <xdr:cNvSpPr>
          <a:spLocks noChangeArrowheads="1"/>
        </xdr:cNvSpPr>
      </xdr:nvSpPr>
      <xdr:spPr bwMode="auto">
        <a:xfrm>
          <a:off x="3209925" y="1114425"/>
          <a:ext cx="1876425" cy="428625"/>
        </a:xfrm>
        <a:prstGeom prst="roundRect">
          <a:avLst>
            <a:gd name="adj" fmla="val 16667"/>
          </a:avLst>
        </a:prstGeom>
        <a:solidFill>
          <a:srgbClr val="C0C0C0"/>
        </a:solidFill>
        <a:ln w="9525">
          <a:solidFill>
            <a:srgbClr val="969696"/>
          </a:solidFill>
          <a:round/>
          <a:headEnd/>
          <a:tailEnd/>
        </a:ln>
      </xdr:spPr>
      <xdr:txBody>
        <a:bodyPr vertOverflow="clip" wrap="square" lIns="36576" tIns="27432" rIns="36576" bIns="27432" anchor="ctr" upright="1"/>
        <a:lstStyle/>
        <a:p>
          <a:pPr algn="ctr" rtl="0">
            <a:defRPr sz="1000"/>
          </a:pPr>
          <a:r>
            <a:rPr lang="de-DE" sz="1200" b="1" i="0" u="none" strike="noStrike" baseline="0">
              <a:solidFill>
                <a:srgbClr val="333399"/>
              </a:solidFill>
              <a:latin typeface="Arial"/>
              <a:cs typeface="Arial"/>
            </a:rPr>
            <a:t>Benutzerhinweise</a:t>
          </a:r>
        </a:p>
      </xdr:txBody>
    </xdr:sp>
    <xdr:clientData/>
  </xdr:twoCellAnchor>
  <xdr:twoCellAnchor>
    <xdr:from>
      <xdr:col>4</xdr:col>
      <xdr:colOff>552450</xdr:colOff>
      <xdr:row>4</xdr:row>
      <xdr:rowOff>123825</xdr:rowOff>
    </xdr:from>
    <xdr:to>
      <xdr:col>7</xdr:col>
      <xdr:colOff>142875</xdr:colOff>
      <xdr:row>5</xdr:row>
      <xdr:rowOff>95250</xdr:rowOff>
    </xdr:to>
    <xdr:sp macro="" textlink="">
      <xdr:nvSpPr>
        <xdr:cNvPr id="9252" name="AutoShape 36">
          <a:hlinkClick xmlns:r="http://schemas.openxmlformats.org/officeDocument/2006/relationships" r:id="rId4"/>
          <a:extLst>
            <a:ext uri="{FF2B5EF4-FFF2-40B4-BE49-F238E27FC236}">
              <a16:creationId xmlns:a16="http://schemas.microsoft.com/office/drawing/2014/main" xmlns="" id="{00000000-0008-0000-0000-000024240000}"/>
            </a:ext>
          </a:extLst>
        </xdr:cNvPr>
        <xdr:cNvSpPr>
          <a:spLocks noChangeArrowheads="1"/>
        </xdr:cNvSpPr>
      </xdr:nvSpPr>
      <xdr:spPr bwMode="auto">
        <a:xfrm>
          <a:off x="3209925" y="1895475"/>
          <a:ext cx="1876425" cy="428625"/>
        </a:xfrm>
        <a:prstGeom prst="roundRect">
          <a:avLst>
            <a:gd name="adj" fmla="val 16667"/>
          </a:avLst>
        </a:prstGeom>
        <a:solidFill>
          <a:srgbClr val="C0C0C0"/>
        </a:solidFill>
        <a:ln w="9525" algn="ctr">
          <a:solidFill>
            <a:srgbClr val="969696"/>
          </a:solidFill>
          <a:round/>
          <a:headEnd/>
          <a:tailEnd/>
        </a:ln>
        <a:effectLst/>
      </xdr:spPr>
      <xdr:txBody>
        <a:bodyPr vertOverflow="clip" wrap="square" lIns="36576" tIns="27432" rIns="36576" bIns="27432" anchor="ctr" upright="1"/>
        <a:lstStyle/>
        <a:p>
          <a:pPr algn="ctr" rtl="1">
            <a:defRPr sz="1000"/>
          </a:pPr>
          <a:r>
            <a:rPr lang="de-DE" sz="1200" b="1" i="0" u="none" strike="noStrike" baseline="0">
              <a:solidFill>
                <a:srgbClr val="333399"/>
              </a:solidFill>
              <a:latin typeface="Arial"/>
              <a:cs typeface="Arial"/>
            </a:rPr>
            <a:t>Rahmendaten</a:t>
          </a:r>
        </a:p>
      </xdr:txBody>
    </xdr:sp>
    <xdr:clientData/>
  </xdr:twoCellAnchor>
  <xdr:twoCellAnchor>
    <xdr:from>
      <xdr:col>4</xdr:col>
      <xdr:colOff>552450</xdr:colOff>
      <xdr:row>6</xdr:row>
      <xdr:rowOff>85725</xdr:rowOff>
    </xdr:from>
    <xdr:to>
      <xdr:col>7</xdr:col>
      <xdr:colOff>142875</xdr:colOff>
      <xdr:row>6</xdr:row>
      <xdr:rowOff>514350</xdr:rowOff>
    </xdr:to>
    <xdr:sp macro="" textlink="">
      <xdr:nvSpPr>
        <xdr:cNvPr id="9253" name="AutoShape 37">
          <a:hlinkClick xmlns:r="http://schemas.openxmlformats.org/officeDocument/2006/relationships" r:id="rId5"/>
          <a:extLst>
            <a:ext uri="{FF2B5EF4-FFF2-40B4-BE49-F238E27FC236}">
              <a16:creationId xmlns:a16="http://schemas.microsoft.com/office/drawing/2014/main" xmlns="" id="{00000000-0008-0000-0000-000025240000}"/>
            </a:ext>
          </a:extLst>
        </xdr:cNvPr>
        <xdr:cNvSpPr>
          <a:spLocks noChangeArrowheads="1"/>
        </xdr:cNvSpPr>
      </xdr:nvSpPr>
      <xdr:spPr bwMode="auto">
        <a:xfrm>
          <a:off x="3209925" y="2724150"/>
          <a:ext cx="1876425" cy="428625"/>
        </a:xfrm>
        <a:prstGeom prst="roundRect">
          <a:avLst>
            <a:gd name="adj" fmla="val 16667"/>
          </a:avLst>
        </a:prstGeom>
        <a:solidFill>
          <a:srgbClr val="C0C0C0"/>
        </a:solidFill>
        <a:ln w="9525">
          <a:solidFill>
            <a:srgbClr val="969696"/>
          </a:solidFill>
          <a:round/>
          <a:headEnd/>
          <a:tailEnd/>
        </a:ln>
      </xdr:spPr>
      <xdr:txBody>
        <a:bodyPr vertOverflow="clip" wrap="square" lIns="36576" tIns="27432" rIns="36576" bIns="27432" anchor="ctr" upright="1"/>
        <a:lstStyle/>
        <a:p>
          <a:pPr algn="ctr" rtl="0">
            <a:defRPr sz="1000"/>
          </a:pPr>
          <a:r>
            <a:rPr lang="de-DE" sz="1200" b="1" i="0" u="none" strike="noStrike" baseline="0">
              <a:solidFill>
                <a:srgbClr val="333399"/>
              </a:solidFill>
              <a:latin typeface="Arial"/>
              <a:cs typeface="Arial"/>
            </a:rPr>
            <a:t>Lösemittelbilanz</a:t>
          </a:r>
        </a:p>
      </xdr:txBody>
    </xdr:sp>
    <xdr:clientData/>
  </xdr:twoCellAnchor>
  <xdr:twoCellAnchor>
    <xdr:from>
      <xdr:col>4</xdr:col>
      <xdr:colOff>552450</xdr:colOff>
      <xdr:row>7</xdr:row>
      <xdr:rowOff>352425</xdr:rowOff>
    </xdr:from>
    <xdr:to>
      <xdr:col>7</xdr:col>
      <xdr:colOff>142875</xdr:colOff>
      <xdr:row>9</xdr:row>
      <xdr:rowOff>57150</xdr:rowOff>
    </xdr:to>
    <xdr:sp macro="" textlink="">
      <xdr:nvSpPr>
        <xdr:cNvPr id="9254" name="AutoShape 38">
          <a:hlinkClick xmlns:r="http://schemas.openxmlformats.org/officeDocument/2006/relationships" r:id="rId6"/>
          <a:extLst>
            <a:ext uri="{FF2B5EF4-FFF2-40B4-BE49-F238E27FC236}">
              <a16:creationId xmlns:a16="http://schemas.microsoft.com/office/drawing/2014/main" xmlns="" id="{00000000-0008-0000-0000-000026240000}"/>
            </a:ext>
          </a:extLst>
        </xdr:cNvPr>
        <xdr:cNvSpPr>
          <a:spLocks noChangeArrowheads="1"/>
        </xdr:cNvSpPr>
      </xdr:nvSpPr>
      <xdr:spPr bwMode="auto">
        <a:xfrm>
          <a:off x="3209925" y="3514725"/>
          <a:ext cx="1876425" cy="428625"/>
        </a:xfrm>
        <a:prstGeom prst="roundRect">
          <a:avLst>
            <a:gd name="adj" fmla="val 16667"/>
          </a:avLst>
        </a:prstGeom>
        <a:solidFill>
          <a:srgbClr val="C0C0C0"/>
        </a:solidFill>
        <a:ln w="9525">
          <a:solidFill>
            <a:srgbClr val="969696"/>
          </a:solidFill>
          <a:round/>
          <a:headEnd/>
          <a:tailEnd/>
        </a:ln>
      </xdr:spPr>
      <xdr:txBody>
        <a:bodyPr vertOverflow="clip" wrap="square" lIns="36576" tIns="27432" rIns="36576" bIns="27432" anchor="ctr" upright="1"/>
        <a:lstStyle/>
        <a:p>
          <a:pPr algn="ctr" rtl="0">
            <a:defRPr sz="1000"/>
          </a:pPr>
          <a:r>
            <a:rPr lang="de-DE" sz="1200" b="1" i="0" u="none" strike="noStrike" baseline="0">
              <a:solidFill>
                <a:srgbClr val="333399"/>
              </a:solidFill>
              <a:latin typeface="Arial"/>
              <a:cs typeface="Arial"/>
            </a:rPr>
            <a:t>Reduzierungsplan</a:t>
          </a:r>
        </a:p>
      </xdr:txBody>
    </xdr:sp>
    <xdr:clientData/>
  </xdr:twoCellAnchor>
  <xdr:twoCellAnchor editAs="oneCell">
    <xdr:from>
      <xdr:col>2</xdr:col>
      <xdr:colOff>476250</xdr:colOff>
      <xdr:row>12</xdr:row>
      <xdr:rowOff>180975</xdr:rowOff>
    </xdr:from>
    <xdr:to>
      <xdr:col>6</xdr:col>
      <xdr:colOff>152400</xdr:colOff>
      <xdr:row>15</xdr:row>
      <xdr:rowOff>114300</xdr:rowOff>
    </xdr:to>
    <xdr:pic>
      <xdr:nvPicPr>
        <xdr:cNvPr id="18438" name="Grafik 1">
          <a:hlinkClick xmlns:r="http://schemas.openxmlformats.org/officeDocument/2006/relationships" r:id="rId7"/>
          <a:extLst>
            <a:ext uri="{FF2B5EF4-FFF2-40B4-BE49-F238E27FC236}">
              <a16:creationId xmlns:a16="http://schemas.microsoft.com/office/drawing/2014/main" xmlns="" id="{00000000-0008-0000-0000-00000648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09725" y="5219700"/>
          <a:ext cx="27241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22</xdr:row>
          <xdr:rowOff>45720</xdr:rowOff>
        </xdr:from>
        <xdr:to>
          <xdr:col>2</xdr:col>
          <xdr:colOff>1089660</xdr:colOff>
          <xdr:row>23</xdr:row>
          <xdr:rowOff>83820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xmlns="" id="{00000000-0008-0000-01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99060</xdr:rowOff>
        </xdr:from>
        <xdr:to>
          <xdr:col>5</xdr:col>
          <xdr:colOff>518160</xdr:colOff>
          <xdr:row>38</xdr:row>
          <xdr:rowOff>137160</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xmlns="" id="{00000000-0008-0000-02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83820</xdr:rowOff>
        </xdr:from>
        <xdr:to>
          <xdr:col>10</xdr:col>
          <xdr:colOff>601980</xdr:colOff>
          <xdr:row>40</xdr:row>
          <xdr:rowOff>190500</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xmlns="" id="{00000000-0008-0000-02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10</xdr:col>
          <xdr:colOff>601980</xdr:colOff>
          <xdr:row>44</xdr:row>
          <xdr:rowOff>152400</xdr:rowOff>
        </xdr:to>
        <xdr:sp macro="" textlink="">
          <xdr:nvSpPr>
            <xdr:cNvPr id="5216" name="Drop Down 96" hidden="1">
              <a:extLst>
                <a:ext uri="{63B3BB69-23CF-44E3-9099-C40C66FF867C}">
                  <a14:compatExt spid="_x0000_s5216"/>
                </a:ext>
                <a:ext uri="{FF2B5EF4-FFF2-40B4-BE49-F238E27FC236}">
                  <a16:creationId xmlns:a16="http://schemas.microsoft.com/office/drawing/2014/main" xmlns="" id="{00000000-0008-0000-0200-00006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22</xdr:row>
          <xdr:rowOff>0</xdr:rowOff>
        </xdr:from>
        <xdr:to>
          <xdr:col>2</xdr:col>
          <xdr:colOff>83820</xdr:colOff>
          <xdr:row>24</xdr:row>
          <xdr:rowOff>137160</xdr:rowOff>
        </xdr:to>
        <xdr:sp macro="" textlink="">
          <xdr:nvSpPr>
            <xdr:cNvPr id="7245" name="Option Button 77" hidden="1">
              <a:extLst>
                <a:ext uri="{63B3BB69-23CF-44E3-9099-C40C66FF867C}">
                  <a14:compatExt spid="_x0000_s7245"/>
                </a:ext>
                <a:ext uri="{FF2B5EF4-FFF2-40B4-BE49-F238E27FC236}">
                  <a16:creationId xmlns:a16="http://schemas.microsoft.com/office/drawing/2014/main" xmlns=""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106680</xdr:rowOff>
        </xdr:from>
        <xdr:to>
          <xdr:col>11</xdr:col>
          <xdr:colOff>22860</xdr:colOff>
          <xdr:row>24</xdr:row>
          <xdr:rowOff>121920</xdr:rowOff>
        </xdr:to>
        <xdr:sp macro="" textlink="">
          <xdr:nvSpPr>
            <xdr:cNvPr id="7246" name="Option Button 78" hidden="1">
              <a:extLst>
                <a:ext uri="{63B3BB69-23CF-44E3-9099-C40C66FF867C}">
                  <a14:compatExt spid="_x0000_s7246"/>
                </a:ext>
                <a:ext uri="{FF2B5EF4-FFF2-40B4-BE49-F238E27FC236}">
                  <a16:creationId xmlns:a16="http://schemas.microsoft.com/office/drawing/2014/main" xmlns=""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www.innovakom.de/" TargetMode="External"/><Relationship Id="rId7" Type="http://schemas.openxmlformats.org/officeDocument/2006/relationships/vmlDrawing" Target="../drawings/vmlDrawing1.vml"/><Relationship Id="rId2" Type="http://schemas.openxmlformats.org/officeDocument/2006/relationships/hyperlink" Target="mailto:hwu@efanrw.de" TargetMode="External"/><Relationship Id="rId1" Type="http://schemas.openxmlformats.org/officeDocument/2006/relationships/hyperlink" Target="mailto:laustroeer@innovakom.de"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www.efanrw.de/"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drawing" Target="../drawings/drawing3.xml"/><Relationship Id="rId7" Type="http://schemas.openxmlformats.org/officeDocument/2006/relationships/ctrlProp" Target="../ctrlProps/ctrlProp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omments" Target="../comments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K36"/>
  <sheetViews>
    <sheetView showRowColHeaders="0" topLeftCell="A16" workbookViewId="0">
      <selection activeCell="M7" sqref="M7"/>
    </sheetView>
  </sheetViews>
  <sheetFormatPr baseColWidth="10" defaultColWidth="11.44140625" defaultRowHeight="13.2" x14ac:dyDescent="0.25"/>
  <cols>
    <col min="1" max="1" width="4.6640625" style="1" customWidth="1"/>
    <col min="2" max="2" width="12.33203125" style="1" customWidth="1"/>
    <col min="3" max="16384" width="11.44140625" style="1"/>
  </cols>
  <sheetData>
    <row r="1" spans="2:11" ht="57" customHeight="1" x14ac:dyDescent="0.25">
      <c r="B1" s="332" t="s">
        <v>368</v>
      </c>
      <c r="C1" s="332"/>
      <c r="D1" s="332"/>
      <c r="E1" s="332"/>
      <c r="F1" s="332"/>
      <c r="G1" s="332"/>
      <c r="H1" s="332"/>
      <c r="I1" s="332"/>
      <c r="J1" s="332"/>
      <c r="K1" s="332"/>
    </row>
    <row r="3" spans="2:11" ht="29.25" customHeight="1" x14ac:dyDescent="0.25">
      <c r="I3" s="330"/>
      <c r="J3" s="331"/>
      <c r="K3" s="331"/>
    </row>
    <row r="4" spans="2:11" ht="40.5" customHeight="1" x14ac:dyDescent="0.25"/>
    <row r="5" spans="2:11" ht="36" customHeight="1" x14ac:dyDescent="0.25">
      <c r="B5" s="333"/>
      <c r="C5" s="333"/>
      <c r="D5" s="333"/>
      <c r="E5" s="333"/>
      <c r="F5" s="333"/>
    </row>
    <row r="6" spans="2:11" ht="32.25" customHeight="1" x14ac:dyDescent="0.25">
      <c r="B6" s="333"/>
      <c r="C6" s="333"/>
      <c r="D6" s="333"/>
      <c r="E6" s="333"/>
      <c r="F6" s="333"/>
    </row>
    <row r="7" spans="2:11" ht="41.25" customHeight="1" x14ac:dyDescent="0.25">
      <c r="B7" s="333"/>
      <c r="C7" s="333"/>
      <c r="D7" s="333"/>
      <c r="E7" s="333"/>
      <c r="F7" s="333"/>
    </row>
    <row r="8" spans="2:11" ht="28.5" customHeight="1" x14ac:dyDescent="0.25">
      <c r="B8" s="333"/>
      <c r="C8" s="333"/>
      <c r="D8" s="333"/>
      <c r="E8" s="333"/>
      <c r="F8" s="333"/>
    </row>
    <row r="9" spans="2:11" ht="28.5" customHeight="1" x14ac:dyDescent="0.25">
      <c r="B9" s="333"/>
      <c r="C9" s="333"/>
      <c r="D9" s="333"/>
      <c r="E9" s="333"/>
      <c r="F9" s="333"/>
    </row>
    <row r="10" spans="2:11" ht="28.5" customHeight="1" x14ac:dyDescent="0.25"/>
    <row r="11" spans="2:11" ht="28.5" customHeight="1" x14ac:dyDescent="0.25"/>
    <row r="12" spans="2:11" ht="33.75" customHeight="1" x14ac:dyDescent="0.25">
      <c r="B12" s="334" t="s">
        <v>298</v>
      </c>
      <c r="C12" s="334"/>
      <c r="D12" s="334"/>
      <c r="E12" s="334"/>
      <c r="F12" s="334"/>
      <c r="G12" s="334"/>
      <c r="H12" s="334"/>
      <c r="I12" s="334"/>
      <c r="J12" s="334"/>
      <c r="K12" s="334"/>
    </row>
    <row r="13" spans="2:11" ht="18" customHeight="1" x14ac:dyDescent="0.25"/>
    <row r="23" spans="2:3" x14ac:dyDescent="0.25">
      <c r="B23" s="307" t="s">
        <v>321</v>
      </c>
    </row>
    <row r="24" spans="2:3" x14ac:dyDescent="0.25">
      <c r="B24" s="308">
        <v>40676</v>
      </c>
      <c r="C24" s="309" t="s">
        <v>322</v>
      </c>
    </row>
    <row r="25" spans="2:3" x14ac:dyDescent="0.25">
      <c r="B25" s="308">
        <v>40781</v>
      </c>
      <c r="C25" s="309" t="s">
        <v>330</v>
      </c>
    </row>
    <row r="26" spans="2:3" x14ac:dyDescent="0.25">
      <c r="B26" s="308">
        <v>40976</v>
      </c>
      <c r="C26" s="1" t="s">
        <v>331</v>
      </c>
    </row>
    <row r="27" spans="2:3" x14ac:dyDescent="0.25">
      <c r="B27" s="308">
        <v>41148</v>
      </c>
      <c r="C27" s="1" t="s">
        <v>334</v>
      </c>
    </row>
    <row r="28" spans="2:3" x14ac:dyDescent="0.25">
      <c r="B28" s="308">
        <v>41543</v>
      </c>
      <c r="C28" s="1" t="s">
        <v>335</v>
      </c>
    </row>
    <row r="29" spans="2:3" x14ac:dyDescent="0.25">
      <c r="B29" s="308">
        <v>41659</v>
      </c>
      <c r="C29" s="309" t="s">
        <v>349</v>
      </c>
    </row>
    <row r="30" spans="2:3" x14ac:dyDescent="0.25">
      <c r="B30" s="308">
        <v>42121</v>
      </c>
      <c r="C30" s="309" t="s">
        <v>353</v>
      </c>
    </row>
    <row r="31" spans="2:3" x14ac:dyDescent="0.25">
      <c r="B31" s="308">
        <v>42130</v>
      </c>
      <c r="C31" s="309" t="s">
        <v>354</v>
      </c>
    </row>
    <row r="32" spans="2:3" x14ac:dyDescent="0.25">
      <c r="B32" s="308">
        <v>42263</v>
      </c>
      <c r="C32" s="1" t="s">
        <v>355</v>
      </c>
    </row>
    <row r="33" spans="2:3" x14ac:dyDescent="0.25">
      <c r="B33" s="308">
        <v>42429</v>
      </c>
      <c r="C33" s="1" t="s">
        <v>357</v>
      </c>
    </row>
    <row r="34" spans="2:3" x14ac:dyDescent="0.25">
      <c r="B34" s="308">
        <v>42569</v>
      </c>
      <c r="C34" s="1" t="s">
        <v>358</v>
      </c>
    </row>
    <row r="35" spans="2:3" x14ac:dyDescent="0.25">
      <c r="B35" s="308">
        <v>43111</v>
      </c>
      <c r="C35" s="1" t="s">
        <v>361</v>
      </c>
    </row>
    <row r="36" spans="2:3" x14ac:dyDescent="0.25">
      <c r="B36" s="308">
        <v>44116</v>
      </c>
      <c r="C36" s="1" t="s">
        <v>367</v>
      </c>
    </row>
  </sheetData>
  <sheetProtection algorithmName="SHA-512" hashValue="k2zco4+KW7xTJOtn9HO4y77vuKWmbW+Td8FPV8+PAu1AmUl/xuAjQaM3gL4yGK7SJwr/yQCTzoSCQ2P+2ln7og==" saltValue="J7/lT8IgT9ZjDDqGXcafwg==" spinCount="100000" sheet="1" selectLockedCells="1"/>
  <customSheetViews>
    <customSheetView guid="{C51A57E6-B2A5-4BE9-A0A8-AFE08A3C065D}" showRuler="0">
      <selection activeCell="A11" sqref="A11:F11"/>
      <pageMargins left="0.78740157499999996" right="0.78740157499999996" top="0.984251969" bottom="0.984251969" header="0.4921259845" footer="0.4921259845"/>
      <pageSetup paperSize="9" orientation="portrait" horizontalDpi="4294967293" verticalDpi="0" r:id="rId1"/>
      <headerFooter alignWithMargins="0"/>
    </customSheetView>
  </customSheetViews>
  <mergeCells count="8">
    <mergeCell ref="I3:K3"/>
    <mergeCell ref="B1:K1"/>
    <mergeCell ref="B9:F9"/>
    <mergeCell ref="B12:K12"/>
    <mergeCell ref="B5:F5"/>
    <mergeCell ref="B6:F6"/>
    <mergeCell ref="B7:F7"/>
    <mergeCell ref="B8:F8"/>
  </mergeCells>
  <phoneticPr fontId="0" type="noConversion"/>
  <pageMargins left="0.78740157480314965" right="0.78740157480314965" top="0.98425196850393704" bottom="0.98425196850393704" header="0.51181102362204722" footer="0.51181102362204722"/>
  <pageSetup paperSize="9" scale="75"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37"/>
  <sheetViews>
    <sheetView topLeftCell="A2" workbookViewId="0">
      <pane xSplit="2" ySplit="2" topLeftCell="C4" activePane="bottomRight" state="frozen"/>
      <selection activeCell="A2" sqref="A2"/>
      <selection pane="topRight" activeCell="C2" sqref="C2"/>
      <selection pane="bottomLeft" activeCell="A4" sqref="A4"/>
      <selection pane="bottomRight" activeCell="C31" sqref="C31"/>
    </sheetView>
  </sheetViews>
  <sheetFormatPr baseColWidth="10" defaultColWidth="11.44140625" defaultRowHeight="11.4" x14ac:dyDescent="0.2"/>
  <cols>
    <col min="1" max="1" width="4.109375" style="82" customWidth="1"/>
    <col min="2" max="2" width="4.33203125" style="75" customWidth="1"/>
    <col min="3" max="3" width="51.6640625" style="75" customWidth="1"/>
    <col min="4" max="4" width="7" style="8" customWidth="1"/>
    <col min="5" max="5" width="51.6640625" style="75" customWidth="1"/>
    <col min="6" max="6" width="7" style="8" customWidth="1"/>
    <col min="7" max="7" width="23.33203125" style="8" customWidth="1"/>
    <col min="8" max="8" width="7.5546875" style="8" customWidth="1"/>
    <col min="9" max="9" width="21" style="8" customWidth="1"/>
    <col min="10" max="10" width="5.88671875" style="8" customWidth="1"/>
    <col min="11" max="21" width="11.44140625" style="8"/>
    <col min="22" max="22" width="12.88671875" style="8" customWidth="1"/>
    <col min="23" max="16384" width="11.44140625" style="8"/>
  </cols>
  <sheetData>
    <row r="1" spans="1:22" ht="36" customHeight="1" x14ac:dyDescent="0.2">
      <c r="A1" s="438" t="s">
        <v>292</v>
      </c>
      <c r="B1" s="439"/>
      <c r="C1" s="439"/>
      <c r="E1" s="8"/>
    </row>
    <row r="2" spans="1:22" s="74" customFormat="1" ht="37.5" customHeight="1" x14ac:dyDescent="0.25">
      <c r="A2" s="290">
        <v>6</v>
      </c>
      <c r="B2" s="288"/>
      <c r="C2" s="438" t="s">
        <v>292</v>
      </c>
      <c r="D2" s="439"/>
      <c r="E2" s="439"/>
      <c r="F2" s="289"/>
      <c r="V2" s="74" t="s">
        <v>305</v>
      </c>
    </row>
    <row r="3" spans="1:22" ht="12" x14ac:dyDescent="0.25">
      <c r="A3" s="8">
        <v>1</v>
      </c>
      <c r="B3" s="75" t="s">
        <v>16</v>
      </c>
      <c r="C3" s="76" t="s">
        <v>282</v>
      </c>
      <c r="E3" s="76"/>
      <c r="G3" s="8" t="s">
        <v>16</v>
      </c>
      <c r="I3" s="8" t="s">
        <v>16</v>
      </c>
      <c r="K3" s="8" t="s">
        <v>16</v>
      </c>
      <c r="M3" s="8" t="s">
        <v>16</v>
      </c>
      <c r="O3" s="8" t="s">
        <v>16</v>
      </c>
      <c r="Q3" s="8" t="s">
        <v>16</v>
      </c>
      <c r="S3" s="8" t="s">
        <v>16</v>
      </c>
    </row>
    <row r="4" spans="1:22" ht="12.75" customHeight="1" x14ac:dyDescent="0.2">
      <c r="A4" s="8">
        <v>2</v>
      </c>
      <c r="B4" s="75" t="s">
        <v>18</v>
      </c>
      <c r="C4" s="75" t="s">
        <v>339</v>
      </c>
      <c r="D4" s="8">
        <v>80</v>
      </c>
      <c r="E4" s="75" t="s">
        <v>336</v>
      </c>
      <c r="F4" s="8">
        <v>81</v>
      </c>
      <c r="G4" s="8" t="s">
        <v>16</v>
      </c>
      <c r="I4" s="8" t="s">
        <v>16</v>
      </c>
      <c r="K4" s="8" t="s">
        <v>16</v>
      </c>
      <c r="M4" s="8" t="s">
        <v>16</v>
      </c>
      <c r="O4" s="8" t="s">
        <v>16</v>
      </c>
      <c r="Q4" s="8" t="s">
        <v>16</v>
      </c>
      <c r="S4" s="8" t="s">
        <v>16</v>
      </c>
      <c r="V4" s="8">
        <v>2</v>
      </c>
    </row>
    <row r="5" spans="1:22" ht="12.75" customHeight="1" x14ac:dyDescent="0.2">
      <c r="A5" s="8">
        <v>3</v>
      </c>
      <c r="B5" s="75" t="s">
        <v>19</v>
      </c>
      <c r="C5" s="75" t="s">
        <v>16</v>
      </c>
      <c r="E5" s="75" t="s">
        <v>16</v>
      </c>
      <c r="G5" s="8" t="s">
        <v>16</v>
      </c>
      <c r="I5" s="8" t="s">
        <v>16</v>
      </c>
      <c r="K5" s="8" t="s">
        <v>16</v>
      </c>
      <c r="M5" s="8" t="s">
        <v>16</v>
      </c>
      <c r="O5" s="8" t="s">
        <v>16</v>
      </c>
      <c r="Q5" s="8" t="s">
        <v>16</v>
      </c>
      <c r="S5" s="8" t="s">
        <v>16</v>
      </c>
      <c r="V5" s="8">
        <v>1</v>
      </c>
    </row>
    <row r="6" spans="1:22" ht="12.75" customHeight="1" x14ac:dyDescent="0.2">
      <c r="A6" s="8">
        <v>6</v>
      </c>
      <c r="B6" s="75" t="s">
        <v>20</v>
      </c>
      <c r="C6" s="206" t="s">
        <v>188</v>
      </c>
      <c r="D6" s="8">
        <v>7</v>
      </c>
      <c r="E6" s="8" t="s">
        <v>189</v>
      </c>
      <c r="F6" s="8">
        <v>8</v>
      </c>
      <c r="G6" s="8" t="s">
        <v>16</v>
      </c>
      <c r="I6" s="8" t="s">
        <v>16</v>
      </c>
      <c r="K6" s="8" t="s">
        <v>16</v>
      </c>
      <c r="M6" s="8" t="s">
        <v>16</v>
      </c>
      <c r="O6" s="8" t="s">
        <v>16</v>
      </c>
      <c r="Q6" s="8" t="s">
        <v>16</v>
      </c>
      <c r="S6" s="8" t="s">
        <v>16</v>
      </c>
      <c r="V6" s="8">
        <v>2</v>
      </c>
    </row>
    <row r="7" spans="1:22" ht="12.75" customHeight="1" x14ac:dyDescent="0.2">
      <c r="A7" s="8">
        <v>9</v>
      </c>
      <c r="B7" s="75" t="s">
        <v>21</v>
      </c>
      <c r="C7" s="75" t="s">
        <v>16</v>
      </c>
      <c r="E7" s="75" t="s">
        <v>16</v>
      </c>
      <c r="G7" s="8" t="s">
        <v>16</v>
      </c>
      <c r="I7" s="8" t="s">
        <v>16</v>
      </c>
      <c r="K7" s="8" t="s">
        <v>16</v>
      </c>
      <c r="M7" s="8" t="s">
        <v>16</v>
      </c>
      <c r="O7" s="8" t="s">
        <v>16</v>
      </c>
      <c r="Q7" s="8" t="s">
        <v>16</v>
      </c>
      <c r="S7" s="8" t="s">
        <v>16</v>
      </c>
      <c r="V7" s="8">
        <v>1</v>
      </c>
    </row>
    <row r="8" spans="1:22" ht="12.75" customHeight="1" x14ac:dyDescent="0.2">
      <c r="A8" s="8">
        <v>10</v>
      </c>
      <c r="B8" s="75" t="s">
        <v>22</v>
      </c>
      <c r="C8" s="75" t="s">
        <v>16</v>
      </c>
      <c r="E8" s="75" t="s">
        <v>16</v>
      </c>
      <c r="G8" s="8" t="s">
        <v>16</v>
      </c>
      <c r="I8" s="8" t="s">
        <v>16</v>
      </c>
      <c r="K8" s="8" t="s">
        <v>16</v>
      </c>
      <c r="M8" s="8" t="s">
        <v>16</v>
      </c>
      <c r="O8" s="8" t="s">
        <v>16</v>
      </c>
      <c r="Q8" s="8" t="s">
        <v>16</v>
      </c>
      <c r="S8" s="8" t="s">
        <v>16</v>
      </c>
      <c r="V8" s="8">
        <v>1</v>
      </c>
    </row>
    <row r="9" spans="1:22" ht="12.75" customHeight="1" x14ac:dyDescent="0.2">
      <c r="A9" s="8">
        <v>11</v>
      </c>
      <c r="B9" s="75" t="s">
        <v>23</v>
      </c>
      <c r="C9" s="75" t="s">
        <v>16</v>
      </c>
      <c r="E9" s="75" t="s">
        <v>16</v>
      </c>
      <c r="G9" s="8" t="s">
        <v>16</v>
      </c>
      <c r="I9" s="8" t="s">
        <v>16</v>
      </c>
      <c r="K9" s="8" t="s">
        <v>16</v>
      </c>
      <c r="M9" s="8" t="s">
        <v>16</v>
      </c>
      <c r="O9" s="8" t="s">
        <v>16</v>
      </c>
      <c r="Q9" s="8" t="s">
        <v>16</v>
      </c>
      <c r="S9" s="8" t="s">
        <v>16</v>
      </c>
      <c r="V9" s="8">
        <v>1</v>
      </c>
    </row>
    <row r="10" spans="1:22" ht="12.75" customHeight="1" x14ac:dyDescent="0.2">
      <c r="A10" s="8">
        <v>12</v>
      </c>
      <c r="B10" s="75" t="s">
        <v>24</v>
      </c>
      <c r="C10" s="75" t="s">
        <v>16</v>
      </c>
      <c r="E10" s="75" t="s">
        <v>16</v>
      </c>
      <c r="G10" s="8" t="s">
        <v>16</v>
      </c>
      <c r="I10" s="8" t="s">
        <v>16</v>
      </c>
      <c r="K10" s="8" t="s">
        <v>16</v>
      </c>
      <c r="M10" s="8" t="s">
        <v>16</v>
      </c>
      <c r="O10" s="8" t="s">
        <v>16</v>
      </c>
      <c r="Q10" s="8" t="s">
        <v>16</v>
      </c>
      <c r="S10" s="8" t="s">
        <v>16</v>
      </c>
      <c r="V10" s="8">
        <v>1</v>
      </c>
    </row>
    <row r="11" spans="1:22" ht="21.75" customHeight="1" x14ac:dyDescent="0.2">
      <c r="A11" s="8">
        <v>13</v>
      </c>
      <c r="B11" s="75" t="s">
        <v>25</v>
      </c>
      <c r="C11" s="75" t="s">
        <v>343</v>
      </c>
      <c r="D11" s="8">
        <v>82</v>
      </c>
      <c r="E11" s="75" t="s">
        <v>344</v>
      </c>
      <c r="F11" s="8">
        <v>83</v>
      </c>
      <c r="G11" s="8" t="s">
        <v>16</v>
      </c>
      <c r="I11" s="8" t="s">
        <v>16</v>
      </c>
      <c r="K11" s="8" t="s">
        <v>16</v>
      </c>
      <c r="M11" s="8" t="s">
        <v>16</v>
      </c>
      <c r="O11" s="8" t="s">
        <v>16</v>
      </c>
      <c r="Q11" s="8" t="s">
        <v>16</v>
      </c>
      <c r="S11" s="8" t="s">
        <v>16</v>
      </c>
      <c r="V11" s="8">
        <v>2</v>
      </c>
    </row>
    <row r="12" spans="1:22" ht="12.75" customHeight="1" x14ac:dyDescent="0.2">
      <c r="A12" s="8">
        <v>14</v>
      </c>
      <c r="B12" s="75" t="s">
        <v>26</v>
      </c>
      <c r="C12" s="75" t="s">
        <v>16</v>
      </c>
      <c r="E12" s="75" t="s">
        <v>16</v>
      </c>
      <c r="G12" s="8" t="s">
        <v>16</v>
      </c>
      <c r="I12" s="8" t="s">
        <v>16</v>
      </c>
      <c r="K12" s="8" t="s">
        <v>16</v>
      </c>
      <c r="M12" s="8" t="s">
        <v>16</v>
      </c>
      <c r="O12" s="8" t="s">
        <v>16</v>
      </c>
      <c r="Q12" s="8" t="s">
        <v>16</v>
      </c>
      <c r="S12" s="8" t="s">
        <v>16</v>
      </c>
      <c r="V12" s="8">
        <v>1</v>
      </c>
    </row>
    <row r="13" spans="1:22" ht="12.75" customHeight="1" x14ac:dyDescent="0.2">
      <c r="A13" s="8">
        <v>15</v>
      </c>
      <c r="B13" s="75" t="s">
        <v>27</v>
      </c>
      <c r="C13" s="206" t="s">
        <v>205</v>
      </c>
      <c r="D13" s="8">
        <v>16</v>
      </c>
      <c r="E13" s="8" t="s">
        <v>190</v>
      </c>
      <c r="F13" s="8">
        <v>17</v>
      </c>
      <c r="G13" s="8" t="s">
        <v>16</v>
      </c>
      <c r="I13" s="8" t="s">
        <v>16</v>
      </c>
      <c r="K13" s="8" t="s">
        <v>16</v>
      </c>
      <c r="M13" s="8" t="s">
        <v>16</v>
      </c>
      <c r="O13" s="8" t="s">
        <v>16</v>
      </c>
      <c r="Q13" s="8" t="s">
        <v>16</v>
      </c>
      <c r="S13" s="8" t="s">
        <v>16</v>
      </c>
      <c r="V13" s="8">
        <v>2</v>
      </c>
    </row>
    <row r="14" spans="1:22" ht="12.75" customHeight="1" x14ac:dyDescent="0.2">
      <c r="A14" s="8">
        <v>18</v>
      </c>
      <c r="B14" s="75" t="s">
        <v>28</v>
      </c>
      <c r="C14" s="75" t="s">
        <v>16</v>
      </c>
      <c r="E14" s="75" t="s">
        <v>16</v>
      </c>
      <c r="G14" s="8" t="s">
        <v>16</v>
      </c>
      <c r="I14" s="8" t="s">
        <v>16</v>
      </c>
      <c r="K14" s="8" t="s">
        <v>16</v>
      </c>
      <c r="M14" s="8" t="s">
        <v>16</v>
      </c>
      <c r="O14" s="8" t="s">
        <v>16</v>
      </c>
      <c r="Q14" s="8" t="s">
        <v>16</v>
      </c>
      <c r="S14" s="8" t="s">
        <v>16</v>
      </c>
      <c r="V14" s="8">
        <v>1</v>
      </c>
    </row>
    <row r="15" spans="1:22" ht="12.75" customHeight="1" x14ac:dyDescent="0.2">
      <c r="A15" s="8">
        <v>19</v>
      </c>
      <c r="B15" s="75" t="s">
        <v>29</v>
      </c>
      <c r="C15" s="206" t="s">
        <v>205</v>
      </c>
      <c r="D15" s="8">
        <v>20</v>
      </c>
      <c r="E15" s="8" t="s">
        <v>191</v>
      </c>
      <c r="F15" s="8">
        <v>21</v>
      </c>
      <c r="G15" s="8" t="s">
        <v>16</v>
      </c>
      <c r="I15" s="8" t="s">
        <v>16</v>
      </c>
      <c r="K15" s="8" t="s">
        <v>16</v>
      </c>
      <c r="M15" s="8" t="s">
        <v>16</v>
      </c>
      <c r="O15" s="8" t="s">
        <v>16</v>
      </c>
      <c r="Q15" s="8" t="s">
        <v>16</v>
      </c>
      <c r="S15" s="8" t="s">
        <v>16</v>
      </c>
      <c r="V15" s="8">
        <v>2</v>
      </c>
    </row>
    <row r="16" spans="1:22" ht="38.25" customHeight="1" x14ac:dyDescent="0.2">
      <c r="A16" s="8">
        <v>22</v>
      </c>
      <c r="B16" s="75" t="s">
        <v>30</v>
      </c>
      <c r="C16" s="206" t="s">
        <v>308</v>
      </c>
      <c r="D16" s="8">
        <v>23</v>
      </c>
      <c r="E16" s="8" t="s">
        <v>193</v>
      </c>
      <c r="F16" s="8">
        <v>24</v>
      </c>
      <c r="G16" s="8" t="s">
        <v>16</v>
      </c>
      <c r="I16" s="8" t="s">
        <v>16</v>
      </c>
      <c r="K16" s="8" t="s">
        <v>16</v>
      </c>
      <c r="M16" s="8" t="s">
        <v>16</v>
      </c>
      <c r="O16" s="8" t="s">
        <v>16</v>
      </c>
      <c r="Q16" s="8" t="s">
        <v>16</v>
      </c>
      <c r="S16" s="8" t="s">
        <v>16</v>
      </c>
      <c r="V16" s="8">
        <v>2</v>
      </c>
    </row>
    <row r="17" spans="1:22" ht="25.5" customHeight="1" x14ac:dyDescent="0.2">
      <c r="A17" s="8">
        <v>25</v>
      </c>
      <c r="B17" s="75" t="s">
        <v>31</v>
      </c>
      <c r="C17" s="206" t="s">
        <v>308</v>
      </c>
      <c r="D17" s="8">
        <v>26</v>
      </c>
      <c r="E17" s="8" t="s">
        <v>193</v>
      </c>
      <c r="F17" s="8">
        <v>27</v>
      </c>
      <c r="G17" s="8" t="s">
        <v>16</v>
      </c>
      <c r="I17" s="8" t="s">
        <v>16</v>
      </c>
      <c r="K17" s="8" t="s">
        <v>16</v>
      </c>
      <c r="M17" s="8" t="s">
        <v>16</v>
      </c>
      <c r="O17" s="8" t="s">
        <v>16</v>
      </c>
      <c r="Q17" s="8" t="s">
        <v>16</v>
      </c>
      <c r="S17" s="8" t="s">
        <v>16</v>
      </c>
      <c r="V17" s="8">
        <v>2</v>
      </c>
    </row>
    <row r="18" spans="1:22" ht="25.5" customHeight="1" x14ac:dyDescent="0.2">
      <c r="A18" s="8">
        <v>28</v>
      </c>
      <c r="B18" s="75" t="s">
        <v>32</v>
      </c>
      <c r="C18" s="206" t="s">
        <v>309</v>
      </c>
      <c r="D18" s="8">
        <v>29</v>
      </c>
      <c r="E18" s="8" t="s">
        <v>195</v>
      </c>
      <c r="F18" s="8">
        <v>30</v>
      </c>
      <c r="G18" s="75" t="s">
        <v>196</v>
      </c>
      <c r="H18" s="8">
        <v>31</v>
      </c>
      <c r="I18" s="75" t="s">
        <v>197</v>
      </c>
      <c r="J18" s="8">
        <v>32</v>
      </c>
      <c r="K18" s="8" t="s">
        <v>16</v>
      </c>
      <c r="M18" s="8" t="s">
        <v>16</v>
      </c>
      <c r="O18" s="8" t="s">
        <v>16</v>
      </c>
      <c r="Q18" s="8" t="s">
        <v>16</v>
      </c>
      <c r="S18" s="8" t="s">
        <v>16</v>
      </c>
      <c r="V18" s="8" t="s">
        <v>16</v>
      </c>
    </row>
    <row r="19" spans="1:22" ht="25.5" customHeight="1" x14ac:dyDescent="0.2">
      <c r="A19" s="8">
        <v>33</v>
      </c>
      <c r="B19" s="75" t="s">
        <v>33</v>
      </c>
      <c r="C19" s="75" t="s">
        <v>16</v>
      </c>
      <c r="E19" s="80" t="s">
        <v>16</v>
      </c>
      <c r="G19" s="8" t="s">
        <v>16</v>
      </c>
      <c r="I19" s="8" t="s">
        <v>16</v>
      </c>
      <c r="K19" s="8" t="s">
        <v>16</v>
      </c>
      <c r="M19" s="8" t="s">
        <v>16</v>
      </c>
      <c r="O19" s="8" t="s">
        <v>16</v>
      </c>
      <c r="Q19" s="8" t="s">
        <v>16</v>
      </c>
      <c r="S19" s="8" t="s">
        <v>16</v>
      </c>
      <c r="V19" s="8">
        <v>1</v>
      </c>
    </row>
    <row r="20" spans="1:22" ht="25.5" customHeight="1" x14ac:dyDescent="0.2">
      <c r="A20" s="8">
        <v>34</v>
      </c>
      <c r="B20" s="75" t="s">
        <v>34</v>
      </c>
      <c r="C20" s="206" t="s">
        <v>310</v>
      </c>
      <c r="D20" s="8">
        <v>35</v>
      </c>
      <c r="E20" s="206" t="s">
        <v>199</v>
      </c>
      <c r="F20" s="8">
        <v>36</v>
      </c>
      <c r="G20" s="8" t="s">
        <v>16</v>
      </c>
      <c r="I20" s="8" t="s">
        <v>16</v>
      </c>
      <c r="K20" s="8" t="s">
        <v>16</v>
      </c>
      <c r="M20" s="8" t="s">
        <v>16</v>
      </c>
      <c r="O20" s="8" t="s">
        <v>16</v>
      </c>
      <c r="Q20" s="8" t="s">
        <v>16</v>
      </c>
      <c r="S20" s="8" t="s">
        <v>16</v>
      </c>
      <c r="V20" s="8">
        <v>2</v>
      </c>
    </row>
    <row r="21" spans="1:22" ht="25.5" customHeight="1" x14ac:dyDescent="0.2">
      <c r="A21" s="8">
        <v>37</v>
      </c>
      <c r="B21" s="75" t="s">
        <v>35</v>
      </c>
      <c r="C21" s="207" t="s">
        <v>200</v>
      </c>
      <c r="D21" s="8">
        <v>38</v>
      </c>
      <c r="E21" s="10" t="s">
        <v>201</v>
      </c>
      <c r="F21" s="8">
        <v>39</v>
      </c>
      <c r="G21" s="8" t="s">
        <v>16</v>
      </c>
      <c r="I21" s="8" t="s">
        <v>16</v>
      </c>
      <c r="K21" s="8" t="s">
        <v>16</v>
      </c>
      <c r="M21" s="8" t="s">
        <v>16</v>
      </c>
      <c r="O21" s="8" t="s">
        <v>16</v>
      </c>
      <c r="Q21" s="8" t="s">
        <v>16</v>
      </c>
      <c r="S21" s="8" t="s">
        <v>16</v>
      </c>
      <c r="V21" s="8">
        <v>2</v>
      </c>
    </row>
    <row r="22" spans="1:22" ht="25.5" customHeight="1" x14ac:dyDescent="0.2">
      <c r="A22" s="8">
        <v>40</v>
      </c>
      <c r="B22" s="75" t="s">
        <v>36</v>
      </c>
      <c r="C22" s="206" t="s">
        <v>202</v>
      </c>
      <c r="D22" s="8">
        <v>41</v>
      </c>
      <c r="E22" s="8" t="s">
        <v>201</v>
      </c>
      <c r="F22" s="8">
        <v>42</v>
      </c>
      <c r="G22" s="8" t="s">
        <v>16</v>
      </c>
      <c r="I22" s="8" t="s">
        <v>16</v>
      </c>
      <c r="K22" s="8" t="s">
        <v>16</v>
      </c>
      <c r="M22" s="8" t="s">
        <v>16</v>
      </c>
      <c r="O22" s="8" t="s">
        <v>16</v>
      </c>
      <c r="Q22" s="8" t="s">
        <v>16</v>
      </c>
      <c r="S22" s="8" t="s">
        <v>16</v>
      </c>
      <c r="V22" s="8">
        <v>2</v>
      </c>
    </row>
    <row r="23" spans="1:22" ht="12" customHeight="1" x14ac:dyDescent="0.2">
      <c r="A23" s="8">
        <v>43</v>
      </c>
      <c r="B23" s="75" t="s">
        <v>37</v>
      </c>
      <c r="C23" s="206" t="s">
        <v>203</v>
      </c>
      <c r="D23" s="8">
        <v>44</v>
      </c>
      <c r="E23" s="8" t="s">
        <v>204</v>
      </c>
      <c r="F23" s="8">
        <v>45</v>
      </c>
      <c r="G23" s="8" t="s">
        <v>16</v>
      </c>
      <c r="I23" s="8" t="s">
        <v>16</v>
      </c>
      <c r="K23" s="8" t="s">
        <v>16</v>
      </c>
      <c r="M23" s="8" t="s">
        <v>16</v>
      </c>
      <c r="O23" s="8" t="s">
        <v>16</v>
      </c>
      <c r="Q23" s="8" t="s">
        <v>16</v>
      </c>
      <c r="S23" s="8" t="s">
        <v>16</v>
      </c>
      <c r="V23" s="8">
        <v>2</v>
      </c>
    </row>
    <row r="24" spans="1:22" ht="25.5" customHeight="1" x14ac:dyDescent="0.2">
      <c r="A24" s="8">
        <v>46</v>
      </c>
      <c r="B24" s="75" t="s">
        <v>38</v>
      </c>
      <c r="C24" s="207" t="s">
        <v>205</v>
      </c>
      <c r="D24" s="8">
        <v>47</v>
      </c>
      <c r="E24" s="10" t="s">
        <v>206</v>
      </c>
      <c r="F24" s="8">
        <v>48</v>
      </c>
      <c r="G24" s="8" t="s">
        <v>16</v>
      </c>
      <c r="I24" s="8" t="s">
        <v>16</v>
      </c>
      <c r="K24" s="8" t="s">
        <v>16</v>
      </c>
      <c r="M24" s="8" t="s">
        <v>16</v>
      </c>
      <c r="O24" s="8" t="s">
        <v>16</v>
      </c>
      <c r="Q24" s="8" t="s">
        <v>16</v>
      </c>
      <c r="S24" s="8" t="s">
        <v>16</v>
      </c>
      <c r="V24" s="8">
        <v>2</v>
      </c>
    </row>
    <row r="25" spans="1:22" ht="25.5" customHeight="1" x14ac:dyDescent="0.2">
      <c r="A25" s="8">
        <v>49</v>
      </c>
      <c r="B25" s="75" t="s">
        <v>184</v>
      </c>
      <c r="C25" s="207" t="s">
        <v>207</v>
      </c>
      <c r="D25" s="8">
        <v>50</v>
      </c>
      <c r="E25" s="10" t="s">
        <v>208</v>
      </c>
      <c r="F25" s="8">
        <v>51</v>
      </c>
      <c r="G25" s="8" t="s">
        <v>16</v>
      </c>
      <c r="I25" s="8" t="s">
        <v>16</v>
      </c>
      <c r="K25" s="8" t="s">
        <v>16</v>
      </c>
      <c r="M25" s="8" t="s">
        <v>16</v>
      </c>
      <c r="O25" s="8" t="s">
        <v>16</v>
      </c>
      <c r="Q25" s="8" t="s">
        <v>16</v>
      </c>
      <c r="S25" s="8" t="s">
        <v>16</v>
      </c>
      <c r="V25" s="8">
        <v>2</v>
      </c>
    </row>
    <row r="26" spans="1:22" ht="12.75" customHeight="1" x14ac:dyDescent="0.2">
      <c r="A26" s="8">
        <v>52</v>
      </c>
      <c r="B26" s="75" t="s">
        <v>39</v>
      </c>
      <c r="C26" s="75" t="s">
        <v>16</v>
      </c>
      <c r="E26" s="75" t="s">
        <v>16</v>
      </c>
      <c r="G26" s="8" t="s">
        <v>16</v>
      </c>
      <c r="I26" s="8" t="s">
        <v>16</v>
      </c>
      <c r="K26" s="8" t="s">
        <v>16</v>
      </c>
      <c r="M26" s="8" t="s">
        <v>16</v>
      </c>
      <c r="O26" s="8" t="s">
        <v>16</v>
      </c>
      <c r="Q26" s="8" t="s">
        <v>16</v>
      </c>
      <c r="S26" s="8" t="s">
        <v>16</v>
      </c>
      <c r="V26" s="8">
        <v>1</v>
      </c>
    </row>
    <row r="27" spans="1:22" ht="12.75" customHeight="1" x14ac:dyDescent="0.2">
      <c r="A27" s="8">
        <v>53</v>
      </c>
      <c r="B27" s="75" t="s">
        <v>40</v>
      </c>
      <c r="C27" s="206" t="s">
        <v>209</v>
      </c>
      <c r="D27" s="8">
        <v>54</v>
      </c>
      <c r="E27" s="8" t="s">
        <v>210</v>
      </c>
      <c r="F27" s="8">
        <v>55</v>
      </c>
      <c r="G27" s="8" t="s">
        <v>346</v>
      </c>
      <c r="H27" s="8">
        <v>84</v>
      </c>
      <c r="I27" s="8" t="s">
        <v>16</v>
      </c>
      <c r="K27" s="8" t="s">
        <v>16</v>
      </c>
      <c r="M27" s="8" t="s">
        <v>16</v>
      </c>
      <c r="O27" s="8" t="s">
        <v>16</v>
      </c>
      <c r="Q27" s="8" t="s">
        <v>16</v>
      </c>
      <c r="S27" s="8" t="s">
        <v>16</v>
      </c>
      <c r="V27" s="8">
        <v>3</v>
      </c>
    </row>
    <row r="28" spans="1:22" ht="12.75" customHeight="1" x14ac:dyDescent="0.2">
      <c r="A28" s="8">
        <v>56</v>
      </c>
      <c r="B28" s="75" t="s">
        <v>41</v>
      </c>
      <c r="C28" s="75" t="s">
        <v>16</v>
      </c>
      <c r="E28" s="75" t="s">
        <v>16</v>
      </c>
      <c r="G28" s="8" t="s">
        <v>16</v>
      </c>
      <c r="I28" s="8" t="s">
        <v>16</v>
      </c>
      <c r="K28" s="8" t="s">
        <v>16</v>
      </c>
      <c r="M28" s="8" t="s">
        <v>16</v>
      </c>
      <c r="O28" s="8" t="s">
        <v>16</v>
      </c>
      <c r="Q28" s="8" t="s">
        <v>16</v>
      </c>
      <c r="S28" s="8" t="s">
        <v>16</v>
      </c>
      <c r="V28" s="8">
        <v>1</v>
      </c>
    </row>
    <row r="29" spans="1:22" ht="25.5" customHeight="1" x14ac:dyDescent="0.2">
      <c r="A29" s="8">
        <v>57</v>
      </c>
      <c r="B29" s="75" t="s">
        <v>42</v>
      </c>
      <c r="C29" s="206" t="s">
        <v>211</v>
      </c>
      <c r="D29" s="8">
        <v>58</v>
      </c>
      <c r="E29" s="75" t="s">
        <v>347</v>
      </c>
      <c r="F29" s="8">
        <v>59</v>
      </c>
      <c r="G29" s="75" t="s">
        <v>16</v>
      </c>
      <c r="I29" s="75" t="s">
        <v>16</v>
      </c>
      <c r="K29" s="8" t="s">
        <v>16</v>
      </c>
      <c r="M29" s="8" t="s">
        <v>16</v>
      </c>
      <c r="O29" s="8" t="s">
        <v>16</v>
      </c>
      <c r="Q29" s="8" t="s">
        <v>16</v>
      </c>
      <c r="S29" s="8" t="s">
        <v>16</v>
      </c>
      <c r="V29" s="8">
        <v>2</v>
      </c>
    </row>
    <row r="30" spans="1:22" ht="25.5" customHeight="1" x14ac:dyDescent="0.2">
      <c r="A30" s="8">
        <v>62</v>
      </c>
      <c r="B30" s="75" t="s">
        <v>43</v>
      </c>
      <c r="C30" s="75" t="s">
        <v>16</v>
      </c>
      <c r="E30" s="81" t="s">
        <v>16</v>
      </c>
      <c r="G30" s="8" t="s">
        <v>16</v>
      </c>
      <c r="I30" s="8" t="s">
        <v>16</v>
      </c>
      <c r="K30" s="8" t="s">
        <v>16</v>
      </c>
      <c r="M30" s="8" t="s">
        <v>16</v>
      </c>
      <c r="O30" s="8" t="s">
        <v>16</v>
      </c>
      <c r="Q30" s="8" t="s">
        <v>16</v>
      </c>
      <c r="S30" s="8" t="s">
        <v>16</v>
      </c>
      <c r="V30" s="8">
        <v>1</v>
      </c>
    </row>
    <row r="31" spans="1:22" ht="25.5" customHeight="1" x14ac:dyDescent="0.2">
      <c r="A31" s="8">
        <v>63</v>
      </c>
      <c r="B31" s="75" t="s">
        <v>44</v>
      </c>
      <c r="C31" s="75" t="s">
        <v>16</v>
      </c>
      <c r="D31" s="8" t="s">
        <v>16</v>
      </c>
      <c r="E31" s="75" t="s">
        <v>16</v>
      </c>
      <c r="G31" s="8" t="s">
        <v>16</v>
      </c>
      <c r="I31" s="8" t="s">
        <v>16</v>
      </c>
      <c r="K31" s="8" t="s">
        <v>16</v>
      </c>
      <c r="M31" s="8" t="s">
        <v>16</v>
      </c>
      <c r="O31" s="8" t="s">
        <v>16</v>
      </c>
      <c r="Q31" s="8" t="s">
        <v>16</v>
      </c>
      <c r="S31" s="8" t="s">
        <v>16</v>
      </c>
      <c r="V31" s="8">
        <v>1</v>
      </c>
    </row>
    <row r="32" spans="1:22" ht="25.5" customHeight="1" x14ac:dyDescent="0.2">
      <c r="A32" s="8">
        <v>64</v>
      </c>
      <c r="B32" s="75" t="s">
        <v>45</v>
      </c>
      <c r="C32" s="75" t="s">
        <v>16</v>
      </c>
      <c r="E32" s="75" t="s">
        <v>16</v>
      </c>
      <c r="G32" s="8" t="s">
        <v>16</v>
      </c>
      <c r="I32" s="8" t="s">
        <v>16</v>
      </c>
      <c r="K32" s="8" t="s">
        <v>16</v>
      </c>
      <c r="M32" s="8" t="s">
        <v>16</v>
      </c>
      <c r="O32" s="8" t="s">
        <v>16</v>
      </c>
      <c r="Q32" s="8" t="s">
        <v>16</v>
      </c>
      <c r="S32" s="8" t="s">
        <v>16</v>
      </c>
      <c r="V32" s="8">
        <v>1</v>
      </c>
    </row>
    <row r="33" spans="1:22" ht="25.5" customHeight="1" x14ac:dyDescent="0.2">
      <c r="A33" s="8">
        <v>65</v>
      </c>
      <c r="B33" s="75" t="s">
        <v>46</v>
      </c>
      <c r="C33" s="75" t="s">
        <v>16</v>
      </c>
      <c r="E33" s="75" t="s">
        <v>16</v>
      </c>
      <c r="G33" s="8" t="s">
        <v>16</v>
      </c>
      <c r="I33" s="8" t="s">
        <v>16</v>
      </c>
      <c r="K33" s="8" t="s">
        <v>16</v>
      </c>
      <c r="M33" s="8" t="s">
        <v>16</v>
      </c>
      <c r="O33" s="8" t="s">
        <v>16</v>
      </c>
      <c r="Q33" s="8" t="s">
        <v>16</v>
      </c>
      <c r="S33" s="8" t="s">
        <v>16</v>
      </c>
      <c r="V33" s="8">
        <v>1</v>
      </c>
    </row>
    <row r="34" spans="1:22" ht="25.5" customHeight="1" x14ac:dyDescent="0.2">
      <c r="A34" s="8">
        <v>66</v>
      </c>
      <c r="B34" s="75" t="s">
        <v>47</v>
      </c>
      <c r="C34" s="208" t="s">
        <v>213</v>
      </c>
      <c r="D34" s="8">
        <v>67</v>
      </c>
      <c r="E34" s="11" t="s">
        <v>214</v>
      </c>
      <c r="F34" s="8">
        <v>68</v>
      </c>
      <c r="G34" s="81" t="s">
        <v>270</v>
      </c>
      <c r="H34" s="8">
        <v>69</v>
      </c>
      <c r="I34" s="81" t="s">
        <v>215</v>
      </c>
      <c r="J34" s="8">
        <v>70</v>
      </c>
      <c r="K34" s="81" t="s">
        <v>216</v>
      </c>
      <c r="L34" s="8">
        <v>71</v>
      </c>
      <c r="M34" s="81" t="s">
        <v>217</v>
      </c>
      <c r="N34" s="8">
        <v>72</v>
      </c>
      <c r="O34" s="81" t="s">
        <v>271</v>
      </c>
      <c r="P34" s="8">
        <v>73</v>
      </c>
      <c r="Q34" s="81" t="s">
        <v>272</v>
      </c>
      <c r="R34" s="8">
        <v>74</v>
      </c>
      <c r="S34" s="81" t="s">
        <v>273</v>
      </c>
      <c r="T34" s="8">
        <v>75</v>
      </c>
      <c r="V34" s="8">
        <v>9</v>
      </c>
    </row>
    <row r="35" spans="1:22" ht="12.75" customHeight="1" x14ac:dyDescent="0.2">
      <c r="A35" s="8">
        <v>76</v>
      </c>
      <c r="B35" s="75" t="s">
        <v>48</v>
      </c>
      <c r="C35" s="206" t="s">
        <v>218</v>
      </c>
      <c r="D35" s="8">
        <v>77</v>
      </c>
      <c r="E35" s="8" t="s">
        <v>206</v>
      </c>
      <c r="F35" s="8">
        <v>78</v>
      </c>
      <c r="G35" s="8" t="s">
        <v>16</v>
      </c>
      <c r="I35" s="8" t="s">
        <v>16</v>
      </c>
      <c r="K35" s="8" t="s">
        <v>16</v>
      </c>
      <c r="M35" s="8" t="s">
        <v>16</v>
      </c>
      <c r="O35" s="8" t="s">
        <v>16</v>
      </c>
      <c r="Q35" s="8" t="s">
        <v>16</v>
      </c>
      <c r="S35" s="8" t="s">
        <v>16</v>
      </c>
      <c r="V35" s="8">
        <v>2</v>
      </c>
    </row>
    <row r="36" spans="1:22" x14ac:dyDescent="0.2">
      <c r="A36" s="83"/>
      <c r="C36" s="75" t="s">
        <v>281</v>
      </c>
      <c r="E36" s="75" t="s">
        <v>281</v>
      </c>
      <c r="G36" s="8" t="s">
        <v>16</v>
      </c>
      <c r="I36" s="8" t="s">
        <v>16</v>
      </c>
      <c r="K36" s="8" t="s">
        <v>16</v>
      </c>
      <c r="M36" s="8" t="s">
        <v>16</v>
      </c>
      <c r="O36" s="8" t="s">
        <v>16</v>
      </c>
      <c r="Q36" s="8" t="s">
        <v>16</v>
      </c>
      <c r="S36" s="8" t="s">
        <v>16</v>
      </c>
    </row>
    <row r="37" spans="1:22" x14ac:dyDescent="0.2">
      <c r="A37" s="83"/>
      <c r="Q37" s="8" t="s">
        <v>16</v>
      </c>
      <c r="S37" s="8" t="s">
        <v>16</v>
      </c>
    </row>
  </sheetData>
  <mergeCells count="2">
    <mergeCell ref="A1:C1"/>
    <mergeCell ref="C2:E2"/>
  </mergeCells>
  <phoneticPr fontId="46"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82"/>
  <sheetViews>
    <sheetView zoomScale="90" workbookViewId="0">
      <pane ySplit="2" topLeftCell="A3" activePane="bottomLeft" state="frozen"/>
      <selection pane="bottomLeft" activeCell="H22" sqref="H22"/>
    </sheetView>
  </sheetViews>
  <sheetFormatPr baseColWidth="10" defaultColWidth="11.44140625" defaultRowHeight="11.4" x14ac:dyDescent="0.2"/>
  <cols>
    <col min="1" max="1" width="4.109375" style="82" customWidth="1"/>
    <col min="2" max="2" width="5.44140625" style="75" customWidth="1"/>
    <col min="3" max="3" width="99.6640625" style="75" customWidth="1"/>
    <col min="4" max="4" width="10.44140625" style="9" customWidth="1"/>
    <col min="5" max="5" width="14.5546875" style="9" customWidth="1"/>
    <col min="6" max="6" width="8.109375" style="9" customWidth="1"/>
    <col min="7" max="7" width="12.33203125" style="84" customWidth="1"/>
    <col min="8" max="8" width="16.109375" style="9" customWidth="1"/>
    <col min="9" max="9" width="16" style="8" customWidth="1"/>
    <col min="10" max="10" width="21.88671875" style="8" customWidth="1"/>
    <col min="11" max="11" width="11.44140625" style="8"/>
    <col min="12" max="12" width="23.33203125" style="8" customWidth="1"/>
    <col min="13" max="16384" width="11.44140625" style="8"/>
  </cols>
  <sheetData>
    <row r="1" spans="1:13" ht="36" customHeight="1" x14ac:dyDescent="0.2">
      <c r="A1" s="438" t="s">
        <v>292</v>
      </c>
      <c r="B1" s="439"/>
      <c r="C1" s="439"/>
      <c r="D1" s="439"/>
      <c r="E1" s="439"/>
      <c r="F1" s="439"/>
      <c r="G1" s="439"/>
      <c r="H1" s="439"/>
      <c r="I1" s="439"/>
      <c r="J1" s="439"/>
      <c r="K1" s="440"/>
    </row>
    <row r="2" spans="1:13" s="74" customFormat="1" ht="49.5" customHeight="1" x14ac:dyDescent="0.25">
      <c r="A2" s="283" t="str">
        <f>AuswahlAnlage!D51</f>
        <v xml:space="preserve"> </v>
      </c>
      <c r="B2" s="73"/>
      <c r="C2" s="73"/>
      <c r="D2" s="74" t="s">
        <v>91</v>
      </c>
      <c r="E2" s="74" t="s">
        <v>89</v>
      </c>
      <c r="F2" s="74" t="s">
        <v>90</v>
      </c>
      <c r="G2" s="192" t="s">
        <v>15</v>
      </c>
      <c r="H2" s="74" t="s">
        <v>76</v>
      </c>
      <c r="I2" s="74" t="s">
        <v>77</v>
      </c>
      <c r="J2" s="74" t="s">
        <v>50</v>
      </c>
      <c r="K2" s="74" t="s">
        <v>253</v>
      </c>
      <c r="L2" s="74" t="s">
        <v>258</v>
      </c>
    </row>
    <row r="3" spans="1:13" ht="12" x14ac:dyDescent="0.25">
      <c r="A3" s="8">
        <v>1</v>
      </c>
      <c r="B3" s="75" t="s">
        <v>16</v>
      </c>
      <c r="C3" s="76" t="s">
        <v>282</v>
      </c>
      <c r="D3" s="77" t="s">
        <v>16</v>
      </c>
      <c r="E3" s="77" t="s">
        <v>16</v>
      </c>
      <c r="F3" s="77" t="s">
        <v>16</v>
      </c>
      <c r="G3" s="193" t="s">
        <v>16</v>
      </c>
      <c r="H3" s="77" t="s">
        <v>16</v>
      </c>
      <c r="I3" s="78" t="s">
        <v>16</v>
      </c>
      <c r="J3" s="78" t="s">
        <v>16</v>
      </c>
      <c r="K3" s="78" t="s">
        <v>16</v>
      </c>
      <c r="L3" s="78" t="s">
        <v>16</v>
      </c>
    </row>
    <row r="4" spans="1:13" ht="12.75" customHeight="1" x14ac:dyDescent="0.2">
      <c r="A4" s="8">
        <v>2</v>
      </c>
      <c r="B4" s="75" t="s">
        <v>18</v>
      </c>
      <c r="C4" s="75" t="s">
        <v>53</v>
      </c>
      <c r="E4" s="79"/>
      <c r="H4" s="9" t="s">
        <v>16</v>
      </c>
      <c r="I4" s="8" t="s">
        <v>16</v>
      </c>
      <c r="J4" s="8" t="str">
        <f>IF(Rahmendaten!D55="1.1",Rahmendaten!D31," ")</f>
        <v xml:space="preserve"> </v>
      </c>
      <c r="K4" s="8" t="s">
        <v>16</v>
      </c>
      <c r="L4" s="8" t="s">
        <v>16</v>
      </c>
    </row>
    <row r="5" spans="1:13" ht="12.75" customHeight="1" x14ac:dyDescent="0.2">
      <c r="A5" s="8">
        <v>80</v>
      </c>
      <c r="B5" s="75" t="s">
        <v>18</v>
      </c>
      <c r="C5" s="75" t="s">
        <v>337</v>
      </c>
      <c r="D5" s="9">
        <v>15</v>
      </c>
      <c r="E5" s="79">
        <v>1</v>
      </c>
      <c r="F5" s="9">
        <v>35</v>
      </c>
      <c r="G5" s="84">
        <v>30</v>
      </c>
    </row>
    <row r="6" spans="1:13" ht="12.75" customHeight="1" x14ac:dyDescent="0.2">
      <c r="A6" s="8">
        <v>81</v>
      </c>
      <c r="B6" s="75" t="s">
        <v>18</v>
      </c>
      <c r="C6" s="75" t="s">
        <v>336</v>
      </c>
      <c r="D6" s="9">
        <v>15</v>
      </c>
      <c r="E6" s="79">
        <v>1</v>
      </c>
      <c r="F6" s="9">
        <v>35</v>
      </c>
      <c r="G6" s="84">
        <v>30</v>
      </c>
      <c r="H6" s="9">
        <v>10</v>
      </c>
      <c r="I6" s="325" t="s">
        <v>356</v>
      </c>
      <c r="K6" s="8" t="s">
        <v>9</v>
      </c>
      <c r="L6" s="8" t="s">
        <v>338</v>
      </c>
    </row>
    <row r="7" spans="1:13" ht="12.75" customHeight="1" x14ac:dyDescent="0.2">
      <c r="A7" s="8">
        <v>3</v>
      </c>
      <c r="B7" s="75" t="s">
        <v>19</v>
      </c>
      <c r="C7" s="75" t="s">
        <v>54</v>
      </c>
      <c r="D7" s="9">
        <v>25</v>
      </c>
      <c r="E7" s="9">
        <v>4</v>
      </c>
      <c r="F7" s="9">
        <v>15</v>
      </c>
      <c r="G7" s="9" t="s">
        <v>16</v>
      </c>
      <c r="H7" s="9">
        <v>5</v>
      </c>
      <c r="I7" s="8" t="s">
        <v>16</v>
      </c>
      <c r="J7" s="8" t="s">
        <v>16</v>
      </c>
      <c r="K7" s="8" t="s">
        <v>9</v>
      </c>
      <c r="L7" s="8" t="s">
        <v>269</v>
      </c>
      <c r="M7" s="8" t="s">
        <v>16</v>
      </c>
    </row>
    <row r="8" spans="1:13" ht="12.75" customHeight="1" x14ac:dyDescent="0.2">
      <c r="A8" s="8">
        <v>6</v>
      </c>
      <c r="B8" s="75" t="s">
        <v>20</v>
      </c>
      <c r="C8" s="75" t="s">
        <v>143</v>
      </c>
      <c r="D8" s="9" t="s">
        <v>16</v>
      </c>
      <c r="E8" s="79" t="s">
        <v>16</v>
      </c>
      <c r="F8" s="9" t="s">
        <v>16</v>
      </c>
      <c r="G8" s="84" t="s">
        <v>16</v>
      </c>
      <c r="H8" s="9" t="s">
        <v>16</v>
      </c>
      <c r="I8" s="8" t="s">
        <v>16</v>
      </c>
      <c r="J8" s="8" t="s">
        <v>16</v>
      </c>
      <c r="K8" s="8" t="s">
        <v>16</v>
      </c>
      <c r="L8" s="8" t="s">
        <v>16</v>
      </c>
      <c r="M8" s="8" t="s">
        <v>16</v>
      </c>
    </row>
    <row r="9" spans="1:13" ht="12.75" customHeight="1" x14ac:dyDescent="0.2">
      <c r="A9" s="8">
        <v>7</v>
      </c>
      <c r="B9" s="75" t="s">
        <v>20</v>
      </c>
      <c r="C9" s="206" t="s">
        <v>188</v>
      </c>
      <c r="D9" s="9">
        <v>15</v>
      </c>
      <c r="E9" s="9">
        <v>2.5</v>
      </c>
      <c r="F9" s="9" t="str">
        <f>IF(Rahmendaten!D31&lt;15," ",(IF(AND(Rahmendaten!D31&gt;15,Rahmendaten!D31&lt;25),"30","25")))</f>
        <v xml:space="preserve"> </v>
      </c>
      <c r="G9" s="9" t="str">
        <f>IF(Rahmendaten!D31&lt;15," ",(IF(AND(Rahmendaten!D31&gt;15,Rahmendaten!D31&lt;25),"25","20")))</f>
        <v xml:space="preserve"> </v>
      </c>
      <c r="H9" s="9" t="s">
        <v>16</v>
      </c>
      <c r="I9" s="8" t="s">
        <v>16</v>
      </c>
      <c r="J9" s="8" t="str">
        <f>IF(Rahmendaten!D55="1.3",Rahmendaten!D31," ")</f>
        <v xml:space="preserve"> </v>
      </c>
      <c r="K9" s="8" t="s">
        <v>16</v>
      </c>
      <c r="L9" s="8" t="s">
        <v>16</v>
      </c>
    </row>
    <row r="10" spans="1:13" ht="12.75" customHeight="1" x14ac:dyDescent="0.2">
      <c r="A10" s="8">
        <v>8</v>
      </c>
      <c r="B10" s="75" t="s">
        <v>20</v>
      </c>
      <c r="C10" s="8" t="s">
        <v>189</v>
      </c>
      <c r="D10" s="9">
        <v>15</v>
      </c>
      <c r="E10" s="9">
        <v>1.5</v>
      </c>
      <c r="F10" s="9" t="str">
        <f>IF(Rahmendaten!D31&lt;15," ",(IF(AND(Rahmendaten!D31&gt;15,Rahmendaten!D31&lt;25),"30","25")))</f>
        <v xml:space="preserve"> </v>
      </c>
      <c r="G10" s="84" t="str">
        <f>IF(Rahmendaten!D31&lt;15," ",(IF(AND(Rahmendaten!D31&gt;15,Rahmendaten!D31&lt;25),"25","20")))</f>
        <v xml:space="preserve"> </v>
      </c>
      <c r="H10" s="9" t="s">
        <v>16</v>
      </c>
      <c r="I10" s="8" t="s">
        <v>16</v>
      </c>
      <c r="J10" s="8" t="str">
        <f>IF(Rahmendaten!D55="1.3",Rahmendaten!D31," ")</f>
        <v xml:space="preserve"> </v>
      </c>
      <c r="K10" s="8" t="s">
        <v>16</v>
      </c>
      <c r="L10" s="8" t="s">
        <v>16</v>
      </c>
    </row>
    <row r="11" spans="1:13" ht="12.75" customHeight="1" x14ac:dyDescent="0.2">
      <c r="A11" s="8">
        <v>9</v>
      </c>
      <c r="B11" s="75" t="s">
        <v>21</v>
      </c>
      <c r="C11" s="75" t="s">
        <v>55</v>
      </c>
      <c r="D11" s="9">
        <v>1</v>
      </c>
      <c r="E11" s="79" t="s">
        <v>16</v>
      </c>
      <c r="F11" s="9" t="s">
        <v>16</v>
      </c>
      <c r="G11" s="84" t="str">
        <f>IF(Rahmendaten!D31&lt;1," ",(IF(AND(Rahmendaten!D31&gt;1,Rahmendaten!D31&lt;10),"20","15")))</f>
        <v xml:space="preserve"> </v>
      </c>
      <c r="H11" s="9" t="s">
        <v>16</v>
      </c>
      <c r="I11" s="8" t="s">
        <v>16</v>
      </c>
      <c r="J11" s="8" t="str">
        <f>IF(Rahmendaten!D55="2.1",Rahmendaten!D31," ")</f>
        <v xml:space="preserve"> </v>
      </c>
      <c r="K11" s="8" t="s">
        <v>16</v>
      </c>
      <c r="L11" s="8" t="s">
        <v>16</v>
      </c>
    </row>
    <row r="12" spans="1:13" ht="12.75" customHeight="1" x14ac:dyDescent="0.2">
      <c r="A12" s="8">
        <v>10</v>
      </c>
      <c r="B12" s="75" t="s">
        <v>22</v>
      </c>
      <c r="C12" s="75" t="s">
        <v>56</v>
      </c>
      <c r="D12" s="9">
        <v>0</v>
      </c>
      <c r="E12" s="79" t="s">
        <v>16</v>
      </c>
      <c r="F12" s="9" t="s">
        <v>16</v>
      </c>
      <c r="G12" s="84" t="s">
        <v>16</v>
      </c>
      <c r="H12" s="9">
        <v>20</v>
      </c>
      <c r="I12" s="8" t="s">
        <v>78</v>
      </c>
      <c r="J12" s="8" t="str">
        <f>IF(Rahmendaten!D55="3.1",Rahmendaten!D31," ")</f>
        <v xml:space="preserve"> </v>
      </c>
      <c r="K12" s="8" t="s">
        <v>254</v>
      </c>
      <c r="L12" s="8" t="s">
        <v>265</v>
      </c>
    </row>
    <row r="13" spans="1:13" ht="12.75" customHeight="1" x14ac:dyDescent="0.2">
      <c r="A13" s="8">
        <v>11</v>
      </c>
      <c r="B13" s="75" t="s">
        <v>23</v>
      </c>
      <c r="C13" s="75" t="s">
        <v>57</v>
      </c>
      <c r="D13" s="9">
        <v>0</v>
      </c>
      <c r="E13" s="79">
        <v>2.5</v>
      </c>
      <c r="F13" s="9">
        <v>40</v>
      </c>
      <c r="G13" s="84">
        <f>IF(Rahmendaten!D31&lt;=15,25," ")</f>
        <v>25</v>
      </c>
      <c r="H13" s="9" t="str">
        <f>IF(Rahmendaten!D31&lt;=15,"",35)</f>
        <v/>
      </c>
      <c r="I13" s="8" t="str">
        <f>IF(Rahmendaten!D31&lt;=15,"","g/m2")</f>
        <v/>
      </c>
      <c r="J13" s="8" t="str">
        <f>IF(Rahmendaten!D55="4.1",Rahmendaten!D31," ")</f>
        <v xml:space="preserve"> </v>
      </c>
      <c r="K13" s="8" t="s">
        <v>254</v>
      </c>
      <c r="L13" s="8" t="s">
        <v>259</v>
      </c>
    </row>
    <row r="14" spans="1:13" ht="12.75" customHeight="1" x14ac:dyDescent="0.2">
      <c r="A14" s="8">
        <v>12</v>
      </c>
      <c r="B14" s="75" t="s">
        <v>24</v>
      </c>
      <c r="C14" s="75" t="s">
        <v>58</v>
      </c>
      <c r="D14" s="9">
        <v>0</v>
      </c>
      <c r="E14" s="79">
        <v>2.5</v>
      </c>
      <c r="F14" s="9">
        <v>40</v>
      </c>
      <c r="G14" s="84">
        <f>IF(Rahmendaten!D31&lt;=15,25," ")</f>
        <v>25</v>
      </c>
      <c r="H14" s="9" t="str">
        <f>IF(Rahmendaten!D31&lt;=15,"",45)</f>
        <v/>
      </c>
      <c r="I14" s="8" t="str">
        <f>IF(Rahmendaten!D31&lt;=15,"","g/m2")</f>
        <v/>
      </c>
      <c r="J14" s="8" t="str">
        <f>IF(Rahmendaten!D55="4.2",Rahmendaten!D31," ")</f>
        <v xml:space="preserve"> </v>
      </c>
      <c r="K14" s="8" t="s">
        <v>254</v>
      </c>
      <c r="L14" s="8" t="s">
        <v>259</v>
      </c>
    </row>
    <row r="15" spans="1:13" ht="12.75" customHeight="1" x14ac:dyDescent="0.2">
      <c r="A15" s="8">
        <v>13</v>
      </c>
      <c r="B15" s="75" t="s">
        <v>25</v>
      </c>
      <c r="C15" s="75" t="s">
        <v>59</v>
      </c>
      <c r="E15" s="79"/>
      <c r="H15" s="9" t="str">
        <f>IF(Rahmendaten!D31&lt;=15,"",70)</f>
        <v/>
      </c>
      <c r="I15" s="8" t="str">
        <f>IF(Rahmendaten!D31&lt;=15,"","g/m2")</f>
        <v/>
      </c>
      <c r="J15" s="8" t="str">
        <f>IF(Rahmendaten!D55="4.3",Rahmendaten!D31," ")</f>
        <v xml:space="preserve"> </v>
      </c>
    </row>
    <row r="16" spans="1:13" ht="12.75" customHeight="1" x14ac:dyDescent="0.2">
      <c r="A16" s="8">
        <v>82</v>
      </c>
      <c r="B16" s="75" t="s">
        <v>25</v>
      </c>
      <c r="C16" s="75" t="s">
        <v>341</v>
      </c>
      <c r="D16" s="9">
        <v>0</v>
      </c>
      <c r="E16" s="79">
        <v>2.5</v>
      </c>
      <c r="F16" s="9">
        <v>40</v>
      </c>
      <c r="G16" s="84">
        <v>25</v>
      </c>
      <c r="H16" s="9">
        <v>70</v>
      </c>
      <c r="I16" s="8" t="s">
        <v>342</v>
      </c>
      <c r="L16" s="8" t="s">
        <v>259</v>
      </c>
    </row>
    <row r="17" spans="1:14" ht="12.75" customHeight="1" x14ac:dyDescent="0.2">
      <c r="A17" s="8">
        <v>83</v>
      </c>
      <c r="B17" s="75" t="s">
        <v>25</v>
      </c>
      <c r="C17" s="75" t="s">
        <v>340</v>
      </c>
      <c r="D17" s="9">
        <v>0</v>
      </c>
      <c r="E17" s="79">
        <v>2.5</v>
      </c>
      <c r="F17" s="9">
        <v>40</v>
      </c>
      <c r="G17" s="84">
        <v>25</v>
      </c>
      <c r="H17" s="9">
        <v>50</v>
      </c>
      <c r="I17" s="8" t="s">
        <v>342</v>
      </c>
      <c r="K17" s="8" t="s">
        <v>254</v>
      </c>
      <c r="L17" s="8" t="s">
        <v>259</v>
      </c>
    </row>
    <row r="18" spans="1:14" ht="12.75" customHeight="1" x14ac:dyDescent="0.2">
      <c r="A18" s="8">
        <v>14</v>
      </c>
      <c r="B18" s="75" t="s">
        <v>26</v>
      </c>
      <c r="C18" s="75" t="s">
        <v>60</v>
      </c>
      <c r="D18" s="9">
        <v>0</v>
      </c>
      <c r="E18" s="79">
        <v>2.5</v>
      </c>
      <c r="F18" s="9">
        <v>40</v>
      </c>
      <c r="G18" s="84">
        <f>IF(Rahmendaten!D31&lt;=15,25," ")</f>
        <v>25</v>
      </c>
      <c r="H18" s="9" t="str">
        <f>IF(Rahmendaten!D31&lt;=15,"",150)</f>
        <v/>
      </c>
      <c r="I18" s="8" t="str">
        <f>IF(Rahmendaten!D31&lt;=15,"","g/m2")</f>
        <v/>
      </c>
      <c r="J18" s="8" t="str">
        <f>IF(Rahmendaten!D55="4.4",Rahmendaten!D31," ")</f>
        <v xml:space="preserve"> </v>
      </c>
      <c r="K18" s="8" t="s">
        <v>254</v>
      </c>
      <c r="L18" s="8" t="s">
        <v>259</v>
      </c>
    </row>
    <row r="19" spans="1:14" ht="12.75" customHeight="1" x14ac:dyDescent="0.2">
      <c r="A19" s="8">
        <v>15</v>
      </c>
      <c r="B19" s="75" t="s">
        <v>27</v>
      </c>
      <c r="C19" s="75" t="s">
        <v>61</v>
      </c>
      <c r="D19" s="9" t="s">
        <v>16</v>
      </c>
      <c r="E19" s="79" t="s">
        <v>16</v>
      </c>
      <c r="F19" s="9" t="s">
        <v>16</v>
      </c>
      <c r="G19" s="84" t="s">
        <v>16</v>
      </c>
      <c r="H19" s="9" t="s">
        <v>16</v>
      </c>
      <c r="I19" s="8" t="s">
        <v>16</v>
      </c>
      <c r="J19" s="8" t="s">
        <v>16</v>
      </c>
      <c r="K19" s="8" t="s">
        <v>16</v>
      </c>
      <c r="L19" s="8" t="s">
        <v>16</v>
      </c>
      <c r="M19" s="8" t="s">
        <v>16</v>
      </c>
    </row>
    <row r="20" spans="1:14" ht="12.75" customHeight="1" x14ac:dyDescent="0.2">
      <c r="A20" s="8">
        <v>16</v>
      </c>
      <c r="B20" s="75" t="s">
        <v>27</v>
      </c>
      <c r="C20" s="206" t="s">
        <v>187</v>
      </c>
      <c r="D20" s="9">
        <v>5</v>
      </c>
      <c r="E20" s="9">
        <v>1.5</v>
      </c>
      <c r="F20" s="9" t="str">
        <f>IF(Rahmendaten!D31&lt;5," ",(IF(AND(Rahmendaten!D31&gt;5,Rahmendaten!D31&lt;15),"40","25")))</f>
        <v xml:space="preserve"> </v>
      </c>
      <c r="G20" s="9" t="s">
        <v>16</v>
      </c>
      <c r="H20" s="9">
        <v>110</v>
      </c>
      <c r="I20" s="8" t="s">
        <v>82</v>
      </c>
      <c r="J20" s="8" t="str">
        <f>IF(Rahmendaten!D55="4.5",Rahmendaten!D31," ")</f>
        <v xml:space="preserve"> </v>
      </c>
      <c r="K20" s="8" t="s">
        <v>254</v>
      </c>
      <c r="L20" s="8" t="s">
        <v>259</v>
      </c>
    </row>
    <row r="21" spans="1:14" ht="25.5" customHeight="1" x14ac:dyDescent="0.2">
      <c r="A21" s="8">
        <v>17</v>
      </c>
      <c r="B21" s="75" t="s">
        <v>27</v>
      </c>
      <c r="C21" s="8" t="s">
        <v>190</v>
      </c>
      <c r="D21" s="9">
        <v>5</v>
      </c>
      <c r="E21" s="9">
        <v>1.5</v>
      </c>
      <c r="F21" s="9" t="str">
        <f>IF(Rahmendaten!D31&lt;5," ",(IF(AND(Rahmendaten!D31&gt;5,Rahmendaten!D31&lt;15),"40","25")))</f>
        <v xml:space="preserve"> </v>
      </c>
      <c r="G21" s="84" t="s">
        <v>16</v>
      </c>
      <c r="H21" s="9">
        <v>110</v>
      </c>
      <c r="I21" s="8" t="s">
        <v>82</v>
      </c>
      <c r="J21" s="8" t="str">
        <f>IF(Rahmendaten!D55="4.5",Rahmendaten!D31," ")</f>
        <v xml:space="preserve"> </v>
      </c>
      <c r="K21" s="8" t="s">
        <v>254</v>
      </c>
      <c r="L21" s="8" t="s">
        <v>259</v>
      </c>
    </row>
    <row r="22" spans="1:14" ht="12.75" customHeight="1" x14ac:dyDescent="0.2">
      <c r="A22" s="8">
        <v>18</v>
      </c>
      <c r="B22" s="75" t="s">
        <v>28</v>
      </c>
      <c r="C22" s="75" t="s">
        <v>62</v>
      </c>
      <c r="D22" s="9">
        <v>0</v>
      </c>
      <c r="E22" s="79">
        <v>2.5</v>
      </c>
      <c r="F22" s="9">
        <v>40</v>
      </c>
      <c r="G22" s="84">
        <v>25</v>
      </c>
      <c r="H22" s="9" t="s">
        <v>16</v>
      </c>
      <c r="I22" s="8" t="s">
        <v>16</v>
      </c>
      <c r="J22" s="8" t="str">
        <f>IF(Rahmendaten!D55="5.1",Rahmendaten!D31," ")</f>
        <v xml:space="preserve"> </v>
      </c>
      <c r="K22" s="8" t="s">
        <v>16</v>
      </c>
      <c r="L22" s="8" t="s">
        <v>16</v>
      </c>
    </row>
    <row r="23" spans="1:14" ht="12.75" customHeight="1" x14ac:dyDescent="0.2">
      <c r="A23" s="8">
        <v>19</v>
      </c>
      <c r="B23" s="75" t="s">
        <v>29</v>
      </c>
      <c r="C23" s="75" t="s">
        <v>63</v>
      </c>
      <c r="D23" s="9" t="s">
        <v>16</v>
      </c>
      <c r="E23" s="79" t="s">
        <v>16</v>
      </c>
      <c r="F23" s="9" t="s">
        <v>16</v>
      </c>
      <c r="G23" s="84" t="s">
        <v>16</v>
      </c>
      <c r="H23" s="9" t="s">
        <v>16</v>
      </c>
      <c r="I23" s="8" t="s">
        <v>16</v>
      </c>
      <c r="J23" s="8" t="s">
        <v>16</v>
      </c>
      <c r="K23" s="8" t="s">
        <v>16</v>
      </c>
      <c r="L23" s="8" t="s">
        <v>16</v>
      </c>
      <c r="M23" s="8" t="s">
        <v>16</v>
      </c>
    </row>
    <row r="24" spans="1:14" ht="12.75" customHeight="1" x14ac:dyDescent="0.2">
      <c r="A24" s="8">
        <v>20</v>
      </c>
      <c r="B24" s="75" t="s">
        <v>29</v>
      </c>
      <c r="C24" s="206" t="s">
        <v>187</v>
      </c>
      <c r="D24" s="9">
        <v>10</v>
      </c>
      <c r="E24" s="9">
        <v>2.5</v>
      </c>
      <c r="F24" s="9">
        <v>8</v>
      </c>
      <c r="G24" s="9">
        <v>3</v>
      </c>
      <c r="H24" s="9" t="s">
        <v>16</v>
      </c>
      <c r="I24" s="8" t="s">
        <v>16</v>
      </c>
      <c r="J24" s="8" t="str">
        <f>IF(Rahmendaten!D55="6.1",Rahmendaten!D31," ")</f>
        <v xml:space="preserve"> </v>
      </c>
      <c r="K24" s="8" t="s">
        <v>16</v>
      </c>
      <c r="L24" s="8" t="s">
        <v>16</v>
      </c>
    </row>
    <row r="25" spans="1:14" ht="25.5" customHeight="1" x14ac:dyDescent="0.2">
      <c r="A25" s="8">
        <v>21</v>
      </c>
      <c r="B25" s="75" t="s">
        <v>29</v>
      </c>
      <c r="C25" s="8" t="s">
        <v>191</v>
      </c>
      <c r="D25" s="9">
        <v>10</v>
      </c>
      <c r="E25" s="9">
        <v>2.5</v>
      </c>
      <c r="F25" s="9">
        <v>8</v>
      </c>
      <c r="G25" s="84">
        <v>6</v>
      </c>
      <c r="H25" s="9" t="s">
        <v>16</v>
      </c>
      <c r="I25" s="8" t="s">
        <v>16</v>
      </c>
      <c r="J25" s="8" t="str">
        <f>IF(Rahmendaten!D55="6.1",Rahmendaten!D31," ")</f>
        <v xml:space="preserve"> </v>
      </c>
      <c r="K25" s="8" t="s">
        <v>16</v>
      </c>
      <c r="L25" s="8" t="s">
        <v>16</v>
      </c>
    </row>
    <row r="26" spans="1:14" ht="38.25" customHeight="1" x14ac:dyDescent="0.2">
      <c r="A26" s="8">
        <v>22</v>
      </c>
      <c r="B26" s="75" t="s">
        <v>30</v>
      </c>
      <c r="C26" s="75" t="s">
        <v>144</v>
      </c>
      <c r="D26" s="9" t="s">
        <v>16</v>
      </c>
      <c r="E26" s="79" t="s">
        <v>16</v>
      </c>
      <c r="F26" s="9" t="s">
        <v>16</v>
      </c>
      <c r="G26" s="84" t="s">
        <v>16</v>
      </c>
      <c r="H26" s="9" t="s">
        <v>16</v>
      </c>
      <c r="I26" s="8" t="s">
        <v>16</v>
      </c>
      <c r="J26" s="8" t="s">
        <v>16</v>
      </c>
      <c r="K26" s="8" t="s">
        <v>16</v>
      </c>
      <c r="L26" s="8" t="s">
        <v>16</v>
      </c>
      <c r="M26" s="8" t="s">
        <v>16</v>
      </c>
      <c r="N26" s="8" t="s">
        <v>16</v>
      </c>
    </row>
    <row r="27" spans="1:14" ht="38.25" customHeight="1" x14ac:dyDescent="0.2">
      <c r="A27" s="8">
        <v>23</v>
      </c>
      <c r="B27" s="75" t="s">
        <v>30</v>
      </c>
      <c r="C27" s="206" t="s">
        <v>192</v>
      </c>
      <c r="D27" s="9">
        <v>0</v>
      </c>
      <c r="E27" s="9" t="s">
        <v>16</v>
      </c>
      <c r="F27" s="9" t="s">
        <v>16</v>
      </c>
      <c r="G27" s="9" t="s">
        <v>16</v>
      </c>
      <c r="H27" s="9">
        <v>5</v>
      </c>
      <c r="I27" s="8" t="s">
        <v>79</v>
      </c>
      <c r="J27" s="8" t="str">
        <f>IF(Rahmendaten!D55="7.1",Rahmendaten!D31," ")</f>
        <v xml:space="preserve"> </v>
      </c>
      <c r="K27" s="8" t="s">
        <v>254</v>
      </c>
      <c r="L27" s="8" t="s">
        <v>260</v>
      </c>
    </row>
    <row r="28" spans="1:14" ht="38.25" customHeight="1" x14ac:dyDescent="0.2">
      <c r="A28" s="8">
        <v>24</v>
      </c>
      <c r="B28" s="75" t="s">
        <v>30</v>
      </c>
      <c r="C28" s="8" t="s">
        <v>193</v>
      </c>
      <c r="D28" s="9">
        <v>0</v>
      </c>
      <c r="E28" s="9" t="s">
        <v>16</v>
      </c>
      <c r="F28" s="9" t="s">
        <v>16</v>
      </c>
      <c r="G28" s="84" t="s">
        <v>16</v>
      </c>
      <c r="H28" s="9">
        <v>10</v>
      </c>
      <c r="I28" s="8" t="s">
        <v>79</v>
      </c>
      <c r="J28" s="8" t="str">
        <f>IF(Rahmendaten!D55="7.1",Rahmendaten!D31," ")</f>
        <v xml:space="preserve"> </v>
      </c>
      <c r="K28" s="8" t="s">
        <v>254</v>
      </c>
      <c r="L28" s="8" t="s">
        <v>260</v>
      </c>
    </row>
    <row r="29" spans="1:14" ht="25.5" customHeight="1" x14ac:dyDescent="0.2">
      <c r="A29" s="8">
        <v>25</v>
      </c>
      <c r="B29" s="75" t="s">
        <v>31</v>
      </c>
      <c r="C29" s="75" t="s">
        <v>145</v>
      </c>
      <c r="D29" s="9" t="s">
        <v>16</v>
      </c>
      <c r="E29" s="79" t="s">
        <v>16</v>
      </c>
      <c r="F29" s="9" t="s">
        <v>16</v>
      </c>
      <c r="G29" s="84" t="s">
        <v>16</v>
      </c>
      <c r="H29" s="9" t="s">
        <v>16</v>
      </c>
      <c r="I29" s="8" t="s">
        <v>16</v>
      </c>
      <c r="J29" s="8" t="s">
        <v>16</v>
      </c>
      <c r="K29" s="8" t="s">
        <v>16</v>
      </c>
      <c r="L29" s="8" t="s">
        <v>16</v>
      </c>
      <c r="M29" s="8" t="s">
        <v>16</v>
      </c>
      <c r="N29" s="8" t="s">
        <v>16</v>
      </c>
    </row>
    <row r="30" spans="1:14" ht="25.5" customHeight="1" x14ac:dyDescent="0.2">
      <c r="A30" s="8">
        <v>26</v>
      </c>
      <c r="B30" s="75" t="s">
        <v>31</v>
      </c>
      <c r="C30" s="206" t="s">
        <v>192</v>
      </c>
      <c r="D30" s="9">
        <v>5</v>
      </c>
      <c r="E30" s="9" t="s">
        <v>16</v>
      </c>
      <c r="F30" s="9" t="s">
        <v>16</v>
      </c>
      <c r="G30" s="9" t="s">
        <v>16</v>
      </c>
      <c r="H30" s="9">
        <v>5</v>
      </c>
      <c r="I30" s="8" t="s">
        <v>79</v>
      </c>
      <c r="J30" s="8" t="str">
        <f>IF(Rahmendaten!D55="7.2",Rahmendaten!D31," ")</f>
        <v xml:space="preserve"> </v>
      </c>
      <c r="K30" s="8" t="s">
        <v>254</v>
      </c>
      <c r="L30" s="8" t="s">
        <v>260</v>
      </c>
    </row>
    <row r="31" spans="1:14" ht="25.5" customHeight="1" x14ac:dyDescent="0.2">
      <c r="A31" s="8">
        <v>27</v>
      </c>
      <c r="B31" s="75" t="s">
        <v>31</v>
      </c>
      <c r="C31" s="8" t="s">
        <v>193</v>
      </c>
      <c r="D31" s="9">
        <v>5</v>
      </c>
      <c r="E31" s="9" t="s">
        <v>16</v>
      </c>
      <c r="F31" s="9" t="s">
        <v>16</v>
      </c>
      <c r="G31" s="84" t="s">
        <v>16</v>
      </c>
      <c r="H31" s="9">
        <v>10</v>
      </c>
      <c r="I31" s="8" t="s">
        <v>79</v>
      </c>
      <c r="J31" s="8" t="str">
        <f>IF(Rahmendaten!D55="7.2",Rahmendaten!D31," ")</f>
        <v xml:space="preserve"> </v>
      </c>
      <c r="K31" s="8" t="s">
        <v>254</v>
      </c>
      <c r="L31" s="8" t="s">
        <v>260</v>
      </c>
    </row>
    <row r="32" spans="1:14" ht="25.5" customHeight="1" x14ac:dyDescent="0.2">
      <c r="A32" s="8">
        <v>28</v>
      </c>
      <c r="B32" s="75" t="s">
        <v>32</v>
      </c>
      <c r="C32" s="75" t="s">
        <v>84</v>
      </c>
      <c r="D32" s="9" t="s">
        <v>16</v>
      </c>
      <c r="E32" s="79" t="s">
        <v>16</v>
      </c>
      <c r="F32" s="9" t="s">
        <v>16</v>
      </c>
      <c r="G32" s="84" t="s">
        <v>16</v>
      </c>
      <c r="H32" s="9" t="s">
        <v>16</v>
      </c>
      <c r="I32" s="8" t="s">
        <v>16</v>
      </c>
      <c r="J32" s="8" t="s">
        <v>16</v>
      </c>
      <c r="K32" s="8" t="s">
        <v>16</v>
      </c>
      <c r="L32" s="8" t="s">
        <v>16</v>
      </c>
      <c r="M32" s="8" t="s">
        <v>16</v>
      </c>
    </row>
    <row r="33" spans="1:14" ht="25.5" customHeight="1" x14ac:dyDescent="0.2">
      <c r="A33" s="8">
        <v>29</v>
      </c>
      <c r="B33" s="75" t="s">
        <v>32</v>
      </c>
      <c r="C33" s="206" t="s">
        <v>194</v>
      </c>
      <c r="D33" s="9">
        <v>5</v>
      </c>
      <c r="E33" s="9">
        <v>1.5</v>
      </c>
      <c r="F33" s="9" t="str">
        <f>IF(Rahmendaten!D31&lt;5," ",(IF(AND(Rahmendaten!D31&gt;5,Rahmendaten!D31&lt;15),"40","25")))</f>
        <v xml:space="preserve"> </v>
      </c>
      <c r="G33" s="9" t="str">
        <f>IF(Rahmendaten!D31&lt;5," ",(IF(AND(Rahmendaten!D31&gt;5,Rahmendaten!D31&lt;15),"25","20")))</f>
        <v xml:space="preserve"> </v>
      </c>
      <c r="H33" s="9" t="s">
        <v>16</v>
      </c>
      <c r="I33" s="8" t="s">
        <v>16</v>
      </c>
      <c r="J33" s="8" t="str">
        <f>IF(Rahmendaten!D55="8.1",Rahmendaten!D31," ")</f>
        <v xml:space="preserve"> </v>
      </c>
      <c r="K33" s="8" t="s">
        <v>16</v>
      </c>
      <c r="L33" s="8" t="s">
        <v>16</v>
      </c>
    </row>
    <row r="34" spans="1:14" ht="37.5" customHeight="1" x14ac:dyDescent="0.2">
      <c r="A34" s="8">
        <v>30</v>
      </c>
      <c r="B34" s="75" t="s">
        <v>32</v>
      </c>
      <c r="C34" s="8" t="s">
        <v>195</v>
      </c>
      <c r="D34" s="9">
        <v>5</v>
      </c>
      <c r="E34" s="9">
        <v>2.33</v>
      </c>
      <c r="F34" s="9" t="str">
        <f>IF(Rahmendaten!D31&lt;5," ",(IF(AND(Rahmendaten!D31&gt;5,Rahmendaten!D31&lt;15),"40","25")))</f>
        <v xml:space="preserve"> </v>
      </c>
      <c r="G34" s="84" t="str">
        <f>IF(Rahmendaten!D31&lt;5," ",(IF(AND(Rahmendaten!D31&gt;5,Rahmendaten!D31&lt;15),"25","20")))</f>
        <v xml:space="preserve"> </v>
      </c>
      <c r="H34" s="9" t="s">
        <v>16</v>
      </c>
      <c r="I34" s="8" t="s">
        <v>16</v>
      </c>
      <c r="J34" s="8" t="str">
        <f>IF(Rahmendaten!D55="8.1",Rahmendaten!D31," ")</f>
        <v xml:space="preserve"> </v>
      </c>
      <c r="K34" s="8" t="s">
        <v>16</v>
      </c>
      <c r="L34" s="8" t="s">
        <v>16</v>
      </c>
    </row>
    <row r="35" spans="1:14" ht="38.25" customHeight="1" x14ac:dyDescent="0.2">
      <c r="A35" s="8">
        <v>31</v>
      </c>
      <c r="B35" s="75" t="s">
        <v>32</v>
      </c>
      <c r="C35" s="75" t="s">
        <v>196</v>
      </c>
      <c r="D35" s="9">
        <v>5</v>
      </c>
      <c r="E35" s="79">
        <v>1.5</v>
      </c>
      <c r="F35" s="9" t="str">
        <f>IF(Rahmendaten!D31&lt;5," ",(IF(AND(Rahmendaten!D31&gt;5,Rahmendaten!D31&lt;15),"30","15")))</f>
        <v xml:space="preserve"> </v>
      </c>
      <c r="G35" s="9" t="str">
        <f>IF(Rahmendaten!D31&lt;5," ",(IF(AND(Rahmendaten!D31&gt;5,Rahmendaten!D31&lt;15),"15","10")))</f>
        <v xml:space="preserve"> </v>
      </c>
      <c r="H35" s="9" t="s">
        <v>16</v>
      </c>
      <c r="I35" s="8" t="s">
        <v>16</v>
      </c>
      <c r="J35" s="8" t="str">
        <f>IF(Rahmendaten!D55="8.1",Rahmendaten!D31," ")</f>
        <v xml:space="preserve"> </v>
      </c>
      <c r="K35" s="8" t="s">
        <v>16</v>
      </c>
      <c r="L35" s="8" t="s">
        <v>16</v>
      </c>
    </row>
    <row r="36" spans="1:14" ht="49.5" customHeight="1" x14ac:dyDescent="0.2">
      <c r="A36" s="8">
        <v>32</v>
      </c>
      <c r="B36" s="75" t="s">
        <v>32</v>
      </c>
      <c r="C36" s="75" t="s">
        <v>197</v>
      </c>
      <c r="D36" s="9">
        <v>5</v>
      </c>
      <c r="E36" s="84">
        <v>2.33</v>
      </c>
      <c r="F36" s="9" t="str">
        <f>IF(Rahmendaten!D31&lt;5," ",(IF(AND(Rahmendaten!D31&gt;5,Rahmendaten!D31&lt;15),"30","15")))</f>
        <v xml:space="preserve"> </v>
      </c>
      <c r="G36" s="9" t="str">
        <f>IF(Rahmendaten!D31&lt;5," ",(IF(AND(Rahmendaten!D31&gt;5,Rahmendaten!D31&lt;15),"15","10")))</f>
        <v xml:space="preserve"> </v>
      </c>
      <c r="H36" s="9" t="s">
        <v>16</v>
      </c>
      <c r="I36" s="8" t="s">
        <v>16</v>
      </c>
      <c r="J36" s="8" t="str">
        <f>IF(Rahmendaten!D55="8.1",Rahmendaten!D31," ")</f>
        <v xml:space="preserve"> </v>
      </c>
      <c r="K36" s="8" t="s">
        <v>16</v>
      </c>
      <c r="L36" s="8" t="s">
        <v>16</v>
      </c>
    </row>
    <row r="37" spans="1:14" ht="25.5" customHeight="1" x14ac:dyDescent="0.2">
      <c r="A37" s="8">
        <v>33</v>
      </c>
      <c r="B37" s="75" t="s">
        <v>33</v>
      </c>
      <c r="C37" s="80" t="s">
        <v>64</v>
      </c>
      <c r="D37" s="9">
        <v>5</v>
      </c>
      <c r="E37" s="79">
        <v>4</v>
      </c>
      <c r="F37" s="9">
        <v>40</v>
      </c>
      <c r="G37" s="84" t="s">
        <v>16</v>
      </c>
      <c r="H37" s="9" t="s">
        <v>16</v>
      </c>
      <c r="I37" s="8" t="s">
        <v>16</v>
      </c>
      <c r="J37" s="8" t="str">
        <f>IF(Rahmendaten!D55="9.1",Rahmendaten!D31," ")</f>
        <v xml:space="preserve"> </v>
      </c>
      <c r="K37" s="8" t="s">
        <v>16</v>
      </c>
      <c r="L37" s="8" t="s">
        <v>16</v>
      </c>
    </row>
    <row r="38" spans="1:14" ht="25.5" customHeight="1" x14ac:dyDescent="0.2">
      <c r="A38" s="8">
        <v>34</v>
      </c>
      <c r="B38" s="75" t="s">
        <v>34</v>
      </c>
      <c r="C38" s="80" t="s">
        <v>85</v>
      </c>
      <c r="D38" s="9" t="s">
        <v>16</v>
      </c>
      <c r="E38" s="79" t="s">
        <v>16</v>
      </c>
      <c r="F38" s="9" t="s">
        <v>16</v>
      </c>
      <c r="G38" s="84" t="s">
        <v>16</v>
      </c>
      <c r="H38" s="9" t="s">
        <v>16</v>
      </c>
      <c r="I38" s="8" t="s">
        <v>16</v>
      </c>
      <c r="J38" s="8" t="s">
        <v>16</v>
      </c>
      <c r="K38" s="8" t="s">
        <v>16</v>
      </c>
      <c r="L38" s="8" t="s">
        <v>16</v>
      </c>
      <c r="M38" s="8" t="s">
        <v>16</v>
      </c>
      <c r="N38" s="8" t="s">
        <v>16</v>
      </c>
    </row>
    <row r="39" spans="1:14" ht="25.5" customHeight="1" x14ac:dyDescent="0.2">
      <c r="A39" s="8">
        <v>35</v>
      </c>
      <c r="B39" s="75" t="s">
        <v>34</v>
      </c>
      <c r="C39" s="206" t="s">
        <v>198</v>
      </c>
      <c r="D39" s="9">
        <v>15</v>
      </c>
      <c r="E39" s="79">
        <v>3</v>
      </c>
      <c r="F39" s="9" t="str">
        <f>IF(Rahmendaten!D31&lt;15," ",(IF(AND(Rahmendaten!D31&gt;15,Rahmendaten!D31&lt;25),"40","25")))</f>
        <v xml:space="preserve"> </v>
      </c>
      <c r="G39" s="84" t="str">
        <f>IF(Rahmendaten!D31&lt;15," ",(IF(AND(Rahmendaten!D31&gt;15,Rahmendaten!D31&lt;25),"25","20")))</f>
        <v xml:space="preserve"> </v>
      </c>
      <c r="H39" s="9" t="s">
        <v>16</v>
      </c>
      <c r="I39" s="8" t="s">
        <v>16</v>
      </c>
      <c r="J39" s="8" t="str">
        <f>IF(Rahmendaten!D55="9.2",Rahmendaten!D31," ")</f>
        <v xml:space="preserve"> </v>
      </c>
      <c r="K39" s="8" t="s">
        <v>16</v>
      </c>
      <c r="L39" s="8" t="s">
        <v>16</v>
      </c>
    </row>
    <row r="40" spans="1:14" ht="25.5" customHeight="1" x14ac:dyDescent="0.2">
      <c r="A40" s="8">
        <v>36</v>
      </c>
      <c r="B40" s="75" t="s">
        <v>34</v>
      </c>
      <c r="C40" s="206" t="s">
        <v>199</v>
      </c>
      <c r="D40" s="9">
        <v>15</v>
      </c>
      <c r="E40" s="79">
        <v>4</v>
      </c>
      <c r="F40" s="9" t="str">
        <f>IF(Rahmendaten!D31&lt;15," ",(IF(AND(Rahmendaten!D31&gt;15,Rahmendaten!D31&lt;25),"40","25")))</f>
        <v xml:space="preserve"> </v>
      </c>
      <c r="G40" s="84" t="str">
        <f>IF(Rahmendaten!D31&lt;15," ",(IF(AND(Rahmendaten!D31&gt;15,Rahmendaten!D31&lt;25),"25","20")))</f>
        <v xml:space="preserve"> </v>
      </c>
      <c r="H40" s="9" t="s">
        <v>16</v>
      </c>
      <c r="I40" s="8" t="s">
        <v>16</v>
      </c>
      <c r="J40" s="8" t="str">
        <f>IF(Rahmendaten!D55="9.2",Rahmendaten!D31," ")</f>
        <v xml:space="preserve"> </v>
      </c>
      <c r="K40" s="8" t="s">
        <v>16</v>
      </c>
      <c r="L40" s="8" t="s">
        <v>16</v>
      </c>
    </row>
    <row r="41" spans="1:14" ht="25.5" customHeight="1" x14ac:dyDescent="0.2">
      <c r="A41" s="8">
        <v>37</v>
      </c>
      <c r="B41" s="75" t="s">
        <v>35</v>
      </c>
      <c r="C41" s="80" t="s">
        <v>86</v>
      </c>
      <c r="D41" s="9" t="s">
        <v>16</v>
      </c>
      <c r="E41" s="79" t="s">
        <v>16</v>
      </c>
      <c r="F41" s="9" t="s">
        <v>16</v>
      </c>
      <c r="G41" s="84" t="s">
        <v>16</v>
      </c>
      <c r="H41" s="9" t="s">
        <v>16</v>
      </c>
      <c r="I41" s="8" t="s">
        <v>16</v>
      </c>
      <c r="J41" s="8" t="s">
        <v>16</v>
      </c>
      <c r="K41" s="8" t="s">
        <v>16</v>
      </c>
      <c r="L41" s="8" t="s">
        <v>16</v>
      </c>
      <c r="M41" s="8" t="s">
        <v>16</v>
      </c>
    </row>
    <row r="42" spans="1:14" ht="25.5" customHeight="1" x14ac:dyDescent="0.2">
      <c r="A42" s="8">
        <v>38</v>
      </c>
      <c r="B42" s="75" t="s">
        <v>35</v>
      </c>
      <c r="C42" s="207" t="s">
        <v>200</v>
      </c>
      <c r="D42" s="9">
        <v>5</v>
      </c>
      <c r="E42" s="9">
        <v>4</v>
      </c>
      <c r="F42" s="9" t="str">
        <f>IF(Rahmendaten!D31&lt;5," ",(IF(AND(Rahmendaten!D31&gt;5,Rahmendaten!D31&lt;15),"30","15")))</f>
        <v xml:space="preserve"> </v>
      </c>
      <c r="G42" s="9" t="str">
        <f>IF(Rahmendaten!D31&lt;5," ",(IF(AND(Rahmendaten!D31&gt;5,Rahmendaten!D31&lt;15),"15","10")))</f>
        <v xml:space="preserve"> </v>
      </c>
      <c r="H42" s="9" t="s">
        <v>16</v>
      </c>
      <c r="I42" s="8" t="s">
        <v>16</v>
      </c>
      <c r="J42" s="8" t="str">
        <f>IF(Rahmendaten!D55="10.1",Rahmendaten!D31," ")</f>
        <v xml:space="preserve"> </v>
      </c>
      <c r="K42" s="8" t="s">
        <v>16</v>
      </c>
      <c r="L42" s="8" t="s">
        <v>16</v>
      </c>
    </row>
    <row r="43" spans="1:14" ht="34.5" customHeight="1" x14ac:dyDescent="0.2">
      <c r="A43" s="8">
        <v>39</v>
      </c>
      <c r="B43" s="75" t="s">
        <v>35</v>
      </c>
      <c r="C43" s="10" t="s">
        <v>201</v>
      </c>
      <c r="D43" s="9">
        <v>5</v>
      </c>
      <c r="E43" s="9">
        <v>2.33</v>
      </c>
      <c r="F43" s="9" t="str">
        <f>IF(Rahmendaten!D31&lt;5," ",(IF(AND(Rahmendaten!D31&gt;5,Rahmendaten!D31&lt;15),"30","15")))</f>
        <v xml:space="preserve"> </v>
      </c>
      <c r="G43" s="84" t="str">
        <f>IF(Rahmendaten!D31&lt;5," ",(IF(AND(Rahmendaten!D31&gt;5,Rahmendaten!D31&lt;15),"15","10")))</f>
        <v xml:space="preserve"> </v>
      </c>
      <c r="H43" s="9" t="s">
        <v>16</v>
      </c>
      <c r="I43" s="8" t="s">
        <v>16</v>
      </c>
      <c r="J43" s="8" t="str">
        <f>IF(Rahmendaten!D55="10.1",Rahmendaten!D31," ")</f>
        <v xml:space="preserve"> </v>
      </c>
      <c r="K43" s="8" t="s">
        <v>16</v>
      </c>
      <c r="L43" s="8" t="s">
        <v>16</v>
      </c>
    </row>
    <row r="44" spans="1:14" ht="25.5" customHeight="1" x14ac:dyDescent="0.2">
      <c r="A44" s="8">
        <v>40</v>
      </c>
      <c r="B44" s="75" t="s">
        <v>36</v>
      </c>
      <c r="C44" s="75" t="s">
        <v>87</v>
      </c>
      <c r="D44" s="9" t="s">
        <v>16</v>
      </c>
      <c r="E44" s="79" t="s">
        <v>16</v>
      </c>
      <c r="F44" s="9" t="s">
        <v>16</v>
      </c>
      <c r="G44" s="84" t="s">
        <v>16</v>
      </c>
      <c r="H44" s="9" t="s">
        <v>16</v>
      </c>
      <c r="I44" s="8" t="s">
        <v>16</v>
      </c>
      <c r="J44" s="8" t="s">
        <v>16</v>
      </c>
      <c r="K44" s="8" t="s">
        <v>16</v>
      </c>
      <c r="L44" s="8" t="s">
        <v>16</v>
      </c>
    </row>
    <row r="45" spans="1:14" ht="25.5" customHeight="1" x14ac:dyDescent="0.2">
      <c r="A45" s="8">
        <v>41</v>
      </c>
      <c r="B45" s="75" t="s">
        <v>36</v>
      </c>
      <c r="C45" s="206" t="s">
        <v>202</v>
      </c>
      <c r="D45" s="9">
        <v>5</v>
      </c>
      <c r="E45" s="9">
        <v>4</v>
      </c>
      <c r="F45" s="9" t="str">
        <f>IF(Rahmendaten!D31&lt;5," ",(IF(AND(Rahmendaten!D31&gt;5,Rahmendaten!D31&lt;15),"30","15")))</f>
        <v xml:space="preserve"> </v>
      </c>
      <c r="G45" s="9" t="str">
        <f>IF(Rahmendaten!D31&lt;5," ",(IF(AND(Rahmendaten!D31&gt;5,Rahmendaten!D31&lt;15),"15","10")))</f>
        <v xml:space="preserve"> </v>
      </c>
      <c r="H45" s="9" t="s">
        <v>16</v>
      </c>
      <c r="I45" s="8" t="s">
        <v>16</v>
      </c>
      <c r="J45" s="8" t="str">
        <f>IF(Rahmendaten!D55="10.2",Rahmendaten!D31," ")</f>
        <v xml:space="preserve"> </v>
      </c>
      <c r="K45" s="8" t="s">
        <v>16</v>
      </c>
      <c r="L45" s="8" t="s">
        <v>16</v>
      </c>
    </row>
    <row r="46" spans="1:14" ht="25.5" customHeight="1" x14ac:dyDescent="0.2">
      <c r="A46" s="8">
        <v>42</v>
      </c>
      <c r="B46" s="75" t="s">
        <v>36</v>
      </c>
      <c r="C46" s="8" t="s">
        <v>201</v>
      </c>
      <c r="D46" s="9">
        <v>5</v>
      </c>
      <c r="E46" s="9">
        <v>2.33</v>
      </c>
      <c r="F46" s="9" t="str">
        <f>IF(Rahmendaten!D31&lt;5," ",(IF(AND(Rahmendaten!D31&gt;5,Rahmendaten!D31&lt;15),"30","15")))</f>
        <v xml:space="preserve"> </v>
      </c>
      <c r="G46" s="84" t="str">
        <f>IF(Rahmendaten!D31&lt;5," ",(IF(AND(Rahmendaten!D31&gt;5,Rahmendaten!D31&lt;15),"15","10")))</f>
        <v xml:space="preserve"> </v>
      </c>
      <c r="H46" s="9" t="s">
        <v>16</v>
      </c>
      <c r="I46" s="8" t="s">
        <v>16</v>
      </c>
      <c r="J46" s="8" t="str">
        <f>IF(Rahmendaten!D55="10.2",Rahmendaten!D31," ")</f>
        <v xml:space="preserve"> </v>
      </c>
      <c r="K46" s="8" t="s">
        <v>16</v>
      </c>
      <c r="L46" s="8" t="s">
        <v>16</v>
      </c>
    </row>
    <row r="47" spans="1:14" ht="12" customHeight="1" x14ac:dyDescent="0.2">
      <c r="A47" s="8">
        <v>43</v>
      </c>
      <c r="B47" s="75" t="s">
        <v>37</v>
      </c>
      <c r="C47" s="75" t="s">
        <v>65</v>
      </c>
      <c r="D47" s="9" t="s">
        <v>16</v>
      </c>
      <c r="E47" s="79" t="s">
        <v>16</v>
      </c>
      <c r="F47" s="9" t="s">
        <v>16</v>
      </c>
      <c r="G47" s="84" t="s">
        <v>16</v>
      </c>
      <c r="H47" s="9" t="s">
        <v>16</v>
      </c>
      <c r="I47" s="8" t="s">
        <v>16</v>
      </c>
      <c r="J47" s="8" t="s">
        <v>16</v>
      </c>
      <c r="K47" s="8" t="s">
        <v>16</v>
      </c>
      <c r="L47" s="8" t="s">
        <v>16</v>
      </c>
      <c r="M47" s="8" t="s">
        <v>16</v>
      </c>
    </row>
    <row r="48" spans="1:14" ht="12" customHeight="1" x14ac:dyDescent="0.2">
      <c r="A48" s="8">
        <v>44</v>
      </c>
      <c r="B48" s="75" t="s">
        <v>37</v>
      </c>
      <c r="C48" s="206" t="s">
        <v>203</v>
      </c>
      <c r="D48" s="9">
        <v>10</v>
      </c>
      <c r="E48" s="9" t="s">
        <v>16</v>
      </c>
      <c r="F48" s="9" t="s">
        <v>16</v>
      </c>
      <c r="G48" s="9" t="s">
        <v>16</v>
      </c>
      <c r="H48" s="9" t="str">
        <f>IF(Rahmendaten!D31&lt;10," ",(IF(AND(Rahmendaten!D31&gt;10,Rahmendaten!D31&lt;25),"85","75")))</f>
        <v xml:space="preserve"> </v>
      </c>
      <c r="I48" s="8" t="s">
        <v>82</v>
      </c>
      <c r="J48" s="8" t="str">
        <f>IF(Rahmendaten!D55="11.1",Rahmendaten!D31," ")</f>
        <v xml:space="preserve"> </v>
      </c>
      <c r="K48" s="8" t="s">
        <v>254</v>
      </c>
      <c r="L48" s="8" t="s">
        <v>259</v>
      </c>
    </row>
    <row r="49" spans="1:14" ht="38.25" customHeight="1" x14ac:dyDescent="0.2">
      <c r="A49" s="8">
        <v>45</v>
      </c>
      <c r="B49" s="75" t="s">
        <v>37</v>
      </c>
      <c r="C49" s="8" t="s">
        <v>204</v>
      </c>
      <c r="D49" s="9">
        <v>10</v>
      </c>
      <c r="E49" s="9" t="s">
        <v>16</v>
      </c>
      <c r="F49" s="9" t="s">
        <v>16</v>
      </c>
      <c r="G49" s="84" t="s">
        <v>16</v>
      </c>
      <c r="H49" s="9">
        <v>150</v>
      </c>
      <c r="I49" s="8" t="s">
        <v>82</v>
      </c>
      <c r="J49" s="8" t="str">
        <f>IF(Rahmendaten!D55="11.1",Rahmendaten!D31," ")</f>
        <v xml:space="preserve"> </v>
      </c>
      <c r="K49" s="8" t="s">
        <v>254</v>
      </c>
      <c r="L49" s="8" t="s">
        <v>259</v>
      </c>
    </row>
    <row r="50" spans="1:14" ht="25.5" customHeight="1" x14ac:dyDescent="0.2">
      <c r="A50" s="8">
        <v>46</v>
      </c>
      <c r="B50" s="75" t="s">
        <v>38</v>
      </c>
      <c r="C50" s="80" t="s">
        <v>66</v>
      </c>
      <c r="D50" s="9" t="s">
        <v>16</v>
      </c>
      <c r="E50" s="79" t="s">
        <v>16</v>
      </c>
      <c r="F50" s="9" t="s">
        <v>16</v>
      </c>
      <c r="G50" s="84" t="s">
        <v>16</v>
      </c>
      <c r="H50" s="9" t="s">
        <v>16</v>
      </c>
      <c r="I50" s="8" t="s">
        <v>16</v>
      </c>
      <c r="J50" s="8" t="s">
        <v>16</v>
      </c>
      <c r="K50" s="8" t="s">
        <v>16</v>
      </c>
      <c r="L50" s="8" t="s">
        <v>16</v>
      </c>
      <c r="M50" s="8" t="s">
        <v>16</v>
      </c>
    </row>
    <row r="51" spans="1:14" ht="40.5" customHeight="1" x14ac:dyDescent="0.2">
      <c r="A51" s="8">
        <v>47</v>
      </c>
      <c r="B51" s="75" t="s">
        <v>38</v>
      </c>
      <c r="C51" s="207" t="s">
        <v>205</v>
      </c>
      <c r="D51" s="9">
        <v>10</v>
      </c>
      <c r="E51" s="9">
        <v>1.5</v>
      </c>
      <c r="F51" s="9">
        <v>50</v>
      </c>
      <c r="G51" s="9">
        <v>35</v>
      </c>
      <c r="H51" s="9">
        <v>11</v>
      </c>
      <c r="I51" s="8" t="s">
        <v>83</v>
      </c>
      <c r="J51" s="8" t="str">
        <f>IF(Rahmendaten!D55="12.1",Rahmendaten!D31," ")</f>
        <v xml:space="preserve"> </v>
      </c>
      <c r="K51" s="8" t="s">
        <v>255</v>
      </c>
      <c r="L51" s="8" t="s">
        <v>266</v>
      </c>
    </row>
    <row r="52" spans="1:14" ht="25.5" customHeight="1" x14ac:dyDescent="0.2">
      <c r="A52" s="8">
        <v>48</v>
      </c>
      <c r="B52" s="75" t="s">
        <v>38</v>
      </c>
      <c r="C52" s="10" t="s">
        <v>206</v>
      </c>
      <c r="D52" s="9">
        <v>10</v>
      </c>
      <c r="E52" s="9">
        <v>1.5</v>
      </c>
      <c r="F52" s="9">
        <v>50</v>
      </c>
      <c r="G52" s="84">
        <v>45</v>
      </c>
      <c r="H52" s="9">
        <v>11</v>
      </c>
      <c r="I52" s="8" t="s">
        <v>83</v>
      </c>
      <c r="J52" s="8" t="str">
        <f>IF(Rahmendaten!D55="12.1",Rahmendaten!D31," ")</f>
        <v xml:space="preserve"> </v>
      </c>
      <c r="K52" s="8" t="s">
        <v>255</v>
      </c>
      <c r="L52" s="8" t="s">
        <v>266</v>
      </c>
    </row>
    <row r="53" spans="1:14" ht="25.5" customHeight="1" x14ac:dyDescent="0.2">
      <c r="A53" s="8">
        <v>49</v>
      </c>
      <c r="B53" s="75" t="s">
        <v>184</v>
      </c>
      <c r="C53" s="80" t="s">
        <v>67</v>
      </c>
      <c r="D53" s="9" t="s">
        <v>16</v>
      </c>
      <c r="E53" s="79" t="s">
        <v>16</v>
      </c>
      <c r="F53" s="9" t="s">
        <v>16</v>
      </c>
      <c r="G53" s="84" t="s">
        <v>16</v>
      </c>
      <c r="H53" s="9" t="s">
        <v>16</v>
      </c>
      <c r="I53" s="8" t="s">
        <v>281</v>
      </c>
      <c r="J53" s="8" t="s">
        <v>16</v>
      </c>
      <c r="K53" s="8" t="s">
        <v>16</v>
      </c>
      <c r="L53" s="8" t="s">
        <v>16</v>
      </c>
      <c r="M53" s="8" t="s">
        <v>16</v>
      </c>
    </row>
    <row r="54" spans="1:14" ht="25.5" customHeight="1" x14ac:dyDescent="0.2">
      <c r="A54" s="8">
        <v>50</v>
      </c>
      <c r="B54" s="75" t="s">
        <v>184</v>
      </c>
      <c r="C54" s="207" t="s">
        <v>207</v>
      </c>
      <c r="D54" s="9">
        <v>0</v>
      </c>
      <c r="E54" s="9" t="s">
        <v>16</v>
      </c>
      <c r="F54" s="9" t="s">
        <v>16</v>
      </c>
      <c r="G54" s="9" t="s">
        <v>16</v>
      </c>
      <c r="H54" s="9" t="str">
        <f>IF(Rahmendaten!D31&lt;=25,"11","5")</f>
        <v>11</v>
      </c>
      <c r="I54" s="8" t="s">
        <v>83</v>
      </c>
      <c r="J54" s="8" t="str">
        <f>IF(Rahmendaten!D55="12.2",Rahmendaten!D31," ")</f>
        <v xml:space="preserve"> </v>
      </c>
      <c r="K54" s="8" t="s">
        <v>255</v>
      </c>
      <c r="L54" s="8" t="s">
        <v>266</v>
      </c>
    </row>
    <row r="55" spans="1:14" ht="25.5" customHeight="1" x14ac:dyDescent="0.2">
      <c r="A55" s="8">
        <v>51</v>
      </c>
      <c r="B55" s="75" t="s">
        <v>184</v>
      </c>
      <c r="C55" s="10" t="s">
        <v>208</v>
      </c>
      <c r="D55" s="9">
        <v>0</v>
      </c>
      <c r="E55" s="9" t="s">
        <v>16</v>
      </c>
      <c r="F55" s="9" t="s">
        <v>16</v>
      </c>
      <c r="G55" s="84" t="s">
        <v>16</v>
      </c>
      <c r="H55" s="9">
        <v>11</v>
      </c>
      <c r="I55" s="8" t="s">
        <v>83</v>
      </c>
      <c r="J55" s="8" t="str">
        <f>IF(Rahmendaten!D55="12.2",Rahmendaten!D31," ")</f>
        <v xml:space="preserve"> </v>
      </c>
      <c r="K55" s="8" t="s">
        <v>255</v>
      </c>
      <c r="L55" s="8" t="s">
        <v>266</v>
      </c>
    </row>
    <row r="56" spans="1:14" ht="12.75" customHeight="1" x14ac:dyDescent="0.2">
      <c r="A56" s="8">
        <v>52</v>
      </c>
      <c r="B56" s="75" t="s">
        <v>39</v>
      </c>
      <c r="C56" s="75" t="s">
        <v>68</v>
      </c>
      <c r="D56" s="9">
        <v>5</v>
      </c>
      <c r="E56" s="79" t="s">
        <v>16</v>
      </c>
      <c r="F56" s="9" t="s">
        <v>16</v>
      </c>
      <c r="G56" s="84" t="s">
        <v>16</v>
      </c>
      <c r="H56" s="9">
        <v>5</v>
      </c>
      <c r="I56" s="8" t="s">
        <v>82</v>
      </c>
      <c r="J56" s="8" t="str">
        <f>IF(Rahmendaten!D55="13.1",Rahmendaten!D31," ")</f>
        <v xml:space="preserve"> </v>
      </c>
      <c r="K56" s="8" t="s">
        <v>254</v>
      </c>
      <c r="L56" s="8" t="s">
        <v>259</v>
      </c>
    </row>
    <row r="57" spans="1:14" ht="12.75" customHeight="1" x14ac:dyDescent="0.2">
      <c r="A57" s="8">
        <v>53</v>
      </c>
      <c r="B57" s="75" t="s">
        <v>40</v>
      </c>
      <c r="C57" s="75" t="s">
        <v>146</v>
      </c>
      <c r="D57" s="9" t="s">
        <v>16</v>
      </c>
      <c r="E57" s="79" t="s">
        <v>16</v>
      </c>
      <c r="F57" s="9" t="s">
        <v>16</v>
      </c>
      <c r="G57" s="84" t="s">
        <v>16</v>
      </c>
      <c r="H57" s="9" t="s">
        <v>16</v>
      </c>
      <c r="I57" s="8" t="s">
        <v>16</v>
      </c>
      <c r="J57" s="8" t="s">
        <v>16</v>
      </c>
      <c r="K57" s="8" t="s">
        <v>16</v>
      </c>
      <c r="L57" s="8" t="s">
        <v>16</v>
      </c>
      <c r="M57" s="8" t="s">
        <v>16</v>
      </c>
    </row>
    <row r="58" spans="1:14" ht="12.75" customHeight="1" x14ac:dyDescent="0.2">
      <c r="A58" s="8">
        <v>54</v>
      </c>
      <c r="B58" s="75" t="s">
        <v>40</v>
      </c>
      <c r="C58" s="206" t="s">
        <v>209</v>
      </c>
      <c r="D58" s="9">
        <v>5</v>
      </c>
      <c r="E58" s="9">
        <v>3</v>
      </c>
      <c r="F58" s="9" t="str">
        <f>IF(Rahmendaten!D31&lt;5," ",(IF(AND(Rahmendaten!D31&gt;5,Rahmendaten!D31&lt;15),"30","25")))</f>
        <v xml:space="preserve"> </v>
      </c>
      <c r="G58" s="9" t="str">
        <f>IF(Rahmendaten!D31&lt;5," ",(IF(AND(Rahmendaten!D31&gt;5,Rahmendaten!D31&lt;15),"25","20")))</f>
        <v xml:space="preserve"> </v>
      </c>
      <c r="H58" s="9" t="s">
        <v>16</v>
      </c>
      <c r="I58" s="8" t="s">
        <v>16</v>
      </c>
      <c r="J58" s="8" t="str">
        <f>IF(Rahmendaten!D55="14.1",Rahmendaten!D31," ")</f>
        <v xml:space="preserve"> </v>
      </c>
      <c r="K58" s="8" t="s">
        <v>16</v>
      </c>
      <c r="L58" s="8" t="s">
        <v>16</v>
      </c>
    </row>
    <row r="59" spans="1:14" ht="25.5" customHeight="1" x14ac:dyDescent="0.2">
      <c r="A59" s="8">
        <v>55</v>
      </c>
      <c r="B59" s="75" t="s">
        <v>40</v>
      </c>
      <c r="C59" s="8" t="s">
        <v>210</v>
      </c>
      <c r="D59" s="9">
        <v>5</v>
      </c>
      <c r="E59" s="9">
        <v>3</v>
      </c>
      <c r="F59" s="9" t="str">
        <f>IF(Rahmendaten!D31&lt;5," ",(IF(AND(Rahmendaten!D31&gt;5,Rahmendaten!D31&lt;15),"20","15")))</f>
        <v xml:space="preserve"> </v>
      </c>
      <c r="G59" s="84" t="str">
        <f>IF(Rahmendaten!D31&lt;5," ",(IF(AND(Rahmendaten!D31&gt;5,Rahmendaten!D31&lt;15),"15","10")))</f>
        <v xml:space="preserve"> </v>
      </c>
      <c r="H59" s="9" t="s">
        <v>16</v>
      </c>
      <c r="I59" s="8" t="s">
        <v>16</v>
      </c>
      <c r="J59" s="8" t="str">
        <f>IF(Rahmendaten!D55="14.1",Rahmendaten!D31," ")</f>
        <v xml:space="preserve"> </v>
      </c>
      <c r="K59" s="8" t="s">
        <v>16</v>
      </c>
      <c r="L59" s="8" t="s">
        <v>16</v>
      </c>
    </row>
    <row r="60" spans="1:14" ht="25.5" customHeight="1" x14ac:dyDescent="0.2">
      <c r="A60" s="8">
        <v>84</v>
      </c>
      <c r="B60" s="75" t="s">
        <v>40</v>
      </c>
      <c r="C60" s="8" t="s">
        <v>345</v>
      </c>
      <c r="D60" s="9">
        <v>5</v>
      </c>
      <c r="E60" s="9">
        <v>3</v>
      </c>
      <c r="H60" s="9">
        <v>1</v>
      </c>
      <c r="I60" s="8" t="s">
        <v>9</v>
      </c>
      <c r="K60" s="8" t="s">
        <v>9</v>
      </c>
      <c r="L60" s="8" t="s">
        <v>269</v>
      </c>
    </row>
    <row r="61" spans="1:14" ht="12.75" customHeight="1" x14ac:dyDescent="0.2">
      <c r="A61" s="8">
        <v>56</v>
      </c>
      <c r="B61" s="75" t="s">
        <v>41</v>
      </c>
      <c r="C61" s="75" t="s">
        <v>69</v>
      </c>
      <c r="D61" s="9">
        <v>5</v>
      </c>
      <c r="E61" s="79">
        <v>3</v>
      </c>
      <c r="F61" s="9" t="s">
        <v>16</v>
      </c>
      <c r="G61" s="84" t="s">
        <v>16</v>
      </c>
      <c r="H61" s="9">
        <v>25</v>
      </c>
      <c r="I61" s="8" t="s">
        <v>153</v>
      </c>
      <c r="J61" s="8" t="str">
        <f>IF(Rahmendaten!D55="15.1",Rahmendaten!D31," ")</f>
        <v xml:space="preserve"> </v>
      </c>
      <c r="K61" s="8" t="s">
        <v>254</v>
      </c>
      <c r="L61" s="8" t="s">
        <v>267</v>
      </c>
    </row>
    <row r="62" spans="1:14" ht="25.5" customHeight="1" x14ac:dyDescent="0.2">
      <c r="A62" s="8">
        <v>57</v>
      </c>
      <c r="B62" s="75" t="s">
        <v>42</v>
      </c>
      <c r="C62" s="75" t="s">
        <v>70</v>
      </c>
      <c r="D62" s="9" t="s">
        <v>16</v>
      </c>
      <c r="E62" s="79" t="s">
        <v>16</v>
      </c>
      <c r="F62" s="9" t="s">
        <v>16</v>
      </c>
      <c r="G62" s="84" t="s">
        <v>16</v>
      </c>
      <c r="H62" s="9" t="s">
        <v>16</v>
      </c>
      <c r="I62" s="8" t="s">
        <v>16</v>
      </c>
      <c r="J62" s="8" t="s">
        <v>16</v>
      </c>
      <c r="K62" s="8" t="s">
        <v>16</v>
      </c>
      <c r="L62" s="8" t="s">
        <v>16</v>
      </c>
      <c r="M62" s="8" t="s">
        <v>16</v>
      </c>
      <c r="N62" s="8" t="s">
        <v>16</v>
      </c>
    </row>
    <row r="63" spans="1:14" ht="25.5" customHeight="1" x14ac:dyDescent="0.2">
      <c r="A63" s="8">
        <v>58</v>
      </c>
      <c r="B63" s="75" t="s">
        <v>42</v>
      </c>
      <c r="C63" s="206" t="s">
        <v>211</v>
      </c>
      <c r="D63" s="9">
        <v>100</v>
      </c>
      <c r="E63" s="9" t="s">
        <v>16</v>
      </c>
      <c r="F63" s="9" t="s">
        <v>16</v>
      </c>
      <c r="G63" s="9" t="str">
        <f>IF(Rahmendaten!D31&lt;=1000,"3","1")</f>
        <v>3</v>
      </c>
      <c r="H63" s="9" t="str">
        <f>IF(Rahmendaten!D31&lt;=1000,"2,5","1")</f>
        <v>2,5</v>
      </c>
      <c r="I63" s="8" t="s">
        <v>9</v>
      </c>
      <c r="J63" s="8" t="str">
        <f>IF(Rahmendaten!D55="16.1",Rahmendaten!D31," ")</f>
        <v xml:space="preserve"> </v>
      </c>
      <c r="K63" s="8" t="s">
        <v>9</v>
      </c>
      <c r="L63" s="8" t="s">
        <v>269</v>
      </c>
    </row>
    <row r="64" spans="1:14" ht="25.5" customHeight="1" x14ac:dyDescent="0.2">
      <c r="A64" s="8">
        <v>59</v>
      </c>
      <c r="B64" s="75" t="s">
        <v>42</v>
      </c>
      <c r="C64" s="75" t="s">
        <v>212</v>
      </c>
      <c r="D64" s="9">
        <v>100</v>
      </c>
      <c r="E64" s="79" t="s">
        <v>16</v>
      </c>
      <c r="F64" s="9" t="s">
        <v>16</v>
      </c>
      <c r="G64" s="9" t="str">
        <f>IF(Rahmendaten!D31&lt;=1000,"3","1")</f>
        <v>3</v>
      </c>
      <c r="H64" s="9" t="str">
        <f>IF(Rahmendaten!D31&lt;=1000,"3","1")</f>
        <v>3</v>
      </c>
      <c r="I64" s="8" t="s">
        <v>9</v>
      </c>
      <c r="J64" s="8" t="str">
        <f>IF(Rahmendaten!D55="16.1",Rahmendaten!D31," ")</f>
        <v xml:space="preserve"> </v>
      </c>
      <c r="K64" s="8" t="s">
        <v>9</v>
      </c>
      <c r="L64" s="8" t="s">
        <v>269</v>
      </c>
    </row>
    <row r="65" spans="1:14" ht="25.5" customHeight="1" x14ac:dyDescent="0.2">
      <c r="A65" s="8">
        <v>62</v>
      </c>
      <c r="B65" s="75" t="s">
        <v>43</v>
      </c>
      <c r="C65" s="81" t="s">
        <v>147</v>
      </c>
      <c r="D65" s="9">
        <v>100</v>
      </c>
      <c r="E65" s="79" t="s">
        <v>16</v>
      </c>
      <c r="F65" s="9" t="s">
        <v>16</v>
      </c>
      <c r="G65" s="84" t="str">
        <f>IF((Rahmendaten!D32)&lt;=1,"3","1")</f>
        <v>3</v>
      </c>
      <c r="H65" s="9" t="str">
        <f>IF(Rahmendaten!D31&lt;=1000,"3","1")</f>
        <v>3</v>
      </c>
      <c r="I65" s="8" t="s">
        <v>9</v>
      </c>
      <c r="J65" s="8" t="str">
        <f>IF(Rahmendaten!D55="16.2",Rahmendaten!D31," ")</f>
        <v xml:space="preserve"> </v>
      </c>
      <c r="K65" s="8" t="s">
        <v>9</v>
      </c>
      <c r="L65" s="8" t="s">
        <v>269</v>
      </c>
    </row>
    <row r="66" spans="1:14" ht="25.5" customHeight="1" x14ac:dyDescent="0.2">
      <c r="A66" s="8">
        <v>63</v>
      </c>
      <c r="B66" s="75" t="s">
        <v>44</v>
      </c>
      <c r="C66" s="75" t="s">
        <v>148</v>
      </c>
      <c r="D66" s="9">
        <v>100</v>
      </c>
      <c r="E66" s="79" t="s">
        <v>16</v>
      </c>
      <c r="F66" s="9" t="s">
        <v>16</v>
      </c>
      <c r="G66" s="84" t="str">
        <f>IF((Rahmendaten!D32)&lt;=5,"3","1")</f>
        <v>3</v>
      </c>
      <c r="H66" s="9" t="str">
        <f>IF(Rahmendaten!D32&lt;=5,"3","1")</f>
        <v>3</v>
      </c>
      <c r="I66" s="8" t="s">
        <v>9</v>
      </c>
      <c r="J66" s="8" t="str">
        <f>IF(Rahmendaten!D55="16.3",Rahmendaten!D31," ")</f>
        <v xml:space="preserve"> </v>
      </c>
      <c r="K66" s="8" t="s">
        <v>1</v>
      </c>
      <c r="L66" s="8" t="s">
        <v>269</v>
      </c>
    </row>
    <row r="67" spans="1:14" ht="25.5" customHeight="1" x14ac:dyDescent="0.2">
      <c r="A67" s="8">
        <v>64</v>
      </c>
      <c r="B67" s="75" t="s">
        <v>45</v>
      </c>
      <c r="C67" s="75" t="s">
        <v>109</v>
      </c>
      <c r="D67" s="9">
        <v>100</v>
      </c>
      <c r="E67" s="79" t="s">
        <v>16</v>
      </c>
      <c r="F67" s="9" t="s">
        <v>16</v>
      </c>
      <c r="G67" s="84" t="str">
        <f>IF(Rahmendaten!D31&lt;=1000,"3","1")</f>
        <v>3</v>
      </c>
      <c r="H67" s="9" t="str">
        <f>IF(Rahmendaten!D31&lt;=1000,"3","1")</f>
        <v>3</v>
      </c>
      <c r="I67" s="8" t="s">
        <v>9</v>
      </c>
      <c r="J67" s="8" t="str">
        <f>IF(Rahmendaten!D55="16.4",Rahmendaten!D31," ")</f>
        <v xml:space="preserve"> </v>
      </c>
      <c r="K67" s="8" t="s">
        <v>9</v>
      </c>
      <c r="L67" s="8" t="s">
        <v>269</v>
      </c>
    </row>
    <row r="68" spans="1:14" ht="25.5" customHeight="1" x14ac:dyDescent="0.2">
      <c r="A68" s="8">
        <v>65</v>
      </c>
      <c r="B68" s="75" t="s">
        <v>46</v>
      </c>
      <c r="C68" s="75" t="s">
        <v>71</v>
      </c>
      <c r="D68" s="9">
        <v>10</v>
      </c>
      <c r="E68" s="79" t="s">
        <v>16</v>
      </c>
      <c r="F68" s="9" t="s">
        <v>16</v>
      </c>
      <c r="G68" s="84">
        <v>25</v>
      </c>
      <c r="H68" s="9">
        <v>25</v>
      </c>
      <c r="I68" s="8" t="s">
        <v>9</v>
      </c>
      <c r="J68" s="8" t="str">
        <f>IF(Rahmendaten!D55="17.1",Rahmendaten!D31," ")</f>
        <v xml:space="preserve"> </v>
      </c>
      <c r="K68" s="8" t="s">
        <v>9</v>
      </c>
      <c r="L68" s="8" t="s">
        <v>269</v>
      </c>
    </row>
    <row r="69" spans="1:14" ht="25.5" customHeight="1" x14ac:dyDescent="0.2">
      <c r="A69" s="8">
        <v>66</v>
      </c>
      <c r="B69" s="75" t="s">
        <v>47</v>
      </c>
      <c r="C69" s="81" t="s">
        <v>149</v>
      </c>
      <c r="D69" s="9" t="s">
        <v>16</v>
      </c>
      <c r="E69" s="79" t="s">
        <v>16</v>
      </c>
      <c r="F69" s="9" t="s">
        <v>16</v>
      </c>
      <c r="G69" s="84" t="s">
        <v>16</v>
      </c>
      <c r="H69" s="9" t="s">
        <v>16</v>
      </c>
      <c r="I69" s="8" t="s">
        <v>16</v>
      </c>
      <c r="J69" s="8" t="s">
        <v>16</v>
      </c>
      <c r="K69" s="8" t="s">
        <v>16</v>
      </c>
      <c r="L69" s="8" t="s">
        <v>16</v>
      </c>
      <c r="M69" s="8" t="s">
        <v>16</v>
      </c>
      <c r="N69" s="8" t="s">
        <v>16</v>
      </c>
    </row>
    <row r="70" spans="1:14" ht="25.5" customHeight="1" x14ac:dyDescent="0.2">
      <c r="A70" s="8">
        <v>67</v>
      </c>
      <c r="B70" s="75" t="s">
        <v>47</v>
      </c>
      <c r="C70" s="208" t="s">
        <v>213</v>
      </c>
      <c r="D70" s="9">
        <v>10</v>
      </c>
      <c r="E70" s="9" t="s">
        <v>16</v>
      </c>
      <c r="F70" s="9" t="s">
        <v>16</v>
      </c>
      <c r="G70" s="9" t="s">
        <v>16</v>
      </c>
      <c r="H70" s="9">
        <v>1.5</v>
      </c>
      <c r="I70" s="8" t="s">
        <v>92</v>
      </c>
      <c r="J70" s="8" t="str">
        <f>IF(Rahmendaten!D55="18.1",Rahmendaten!D31," ")</f>
        <v xml:space="preserve"> </v>
      </c>
      <c r="K70" s="8" t="s">
        <v>255</v>
      </c>
      <c r="L70" s="8" t="s">
        <v>268</v>
      </c>
    </row>
    <row r="71" spans="1:14" ht="25.5" customHeight="1" x14ac:dyDescent="0.2">
      <c r="A71" s="8">
        <v>68</v>
      </c>
      <c r="B71" s="75" t="s">
        <v>47</v>
      </c>
      <c r="C71" s="11" t="s">
        <v>214</v>
      </c>
      <c r="D71" s="9">
        <v>10</v>
      </c>
      <c r="E71" s="9" t="s">
        <v>16</v>
      </c>
      <c r="F71" s="9" t="s">
        <v>16</v>
      </c>
      <c r="G71" s="84" t="s">
        <v>16</v>
      </c>
      <c r="H71" s="9">
        <v>3</v>
      </c>
      <c r="I71" s="8" t="s">
        <v>92</v>
      </c>
      <c r="J71" s="8" t="str">
        <f>IF(Rahmendaten!D55="18.1",Rahmendaten!D31," ")</f>
        <v xml:space="preserve"> </v>
      </c>
      <c r="K71" s="8" t="s">
        <v>255</v>
      </c>
      <c r="L71" s="8" t="s">
        <v>268</v>
      </c>
    </row>
    <row r="72" spans="1:14" ht="25.5" customHeight="1" x14ac:dyDescent="0.2">
      <c r="A72" s="8">
        <v>69</v>
      </c>
      <c r="B72" s="75" t="s">
        <v>47</v>
      </c>
      <c r="C72" s="81" t="s">
        <v>270</v>
      </c>
      <c r="D72" s="9">
        <v>10</v>
      </c>
      <c r="E72" s="79" t="s">
        <v>16</v>
      </c>
      <c r="F72" s="9" t="s">
        <v>16</v>
      </c>
      <c r="G72" s="9" t="s">
        <v>16</v>
      </c>
      <c r="H72" s="9">
        <v>1</v>
      </c>
      <c r="I72" s="8" t="s">
        <v>92</v>
      </c>
      <c r="J72" s="8" t="str">
        <f>IF(Rahmendaten!D55="18.1",Rahmendaten!D31," ")</f>
        <v xml:space="preserve"> </v>
      </c>
      <c r="K72" s="8" t="s">
        <v>255</v>
      </c>
      <c r="L72" s="8" t="s">
        <v>268</v>
      </c>
    </row>
    <row r="73" spans="1:14" ht="25.5" customHeight="1" x14ac:dyDescent="0.2">
      <c r="A73" s="8">
        <v>70</v>
      </c>
      <c r="B73" s="75" t="s">
        <v>47</v>
      </c>
      <c r="C73" s="81" t="s">
        <v>215</v>
      </c>
      <c r="D73" s="9">
        <v>10</v>
      </c>
      <c r="E73" s="79" t="s">
        <v>16</v>
      </c>
      <c r="F73" s="9" t="s">
        <v>16</v>
      </c>
      <c r="G73" s="9" t="s">
        <v>16</v>
      </c>
      <c r="H73" s="9">
        <v>1</v>
      </c>
      <c r="I73" s="8" t="s">
        <v>92</v>
      </c>
      <c r="J73" s="8" t="str">
        <f>IF(Rahmendaten!D55="18.1",Rahmendaten!D31," ")</f>
        <v xml:space="preserve"> </v>
      </c>
      <c r="K73" s="8" t="s">
        <v>255</v>
      </c>
      <c r="L73" s="8" t="s">
        <v>268</v>
      </c>
    </row>
    <row r="74" spans="1:14" ht="25.5" customHeight="1" x14ac:dyDescent="0.2">
      <c r="A74" s="8">
        <v>71</v>
      </c>
      <c r="B74" s="75" t="s">
        <v>47</v>
      </c>
      <c r="C74" s="81" t="s">
        <v>216</v>
      </c>
      <c r="D74" s="9">
        <v>10</v>
      </c>
      <c r="E74" s="79" t="s">
        <v>16</v>
      </c>
      <c r="F74" s="9" t="s">
        <v>16</v>
      </c>
      <c r="G74" s="9" t="s">
        <v>16</v>
      </c>
      <c r="H74" s="9">
        <v>0.8</v>
      </c>
      <c r="I74" s="8" t="s">
        <v>92</v>
      </c>
      <c r="J74" s="8" t="str">
        <f>IF(Rahmendaten!D55="18.1",Rahmendaten!D31," ")</f>
        <v xml:space="preserve"> </v>
      </c>
      <c r="K74" s="8" t="s">
        <v>255</v>
      </c>
      <c r="L74" s="8" t="s">
        <v>268</v>
      </c>
    </row>
    <row r="75" spans="1:14" ht="25.5" customHeight="1" x14ac:dyDescent="0.2">
      <c r="A75" s="8">
        <v>72</v>
      </c>
      <c r="B75" s="75" t="s">
        <v>47</v>
      </c>
      <c r="C75" s="81" t="s">
        <v>217</v>
      </c>
      <c r="D75" s="9">
        <v>10</v>
      </c>
      <c r="E75" s="79" t="s">
        <v>16</v>
      </c>
      <c r="F75" s="9" t="s">
        <v>16</v>
      </c>
      <c r="G75" s="9" t="s">
        <v>16</v>
      </c>
      <c r="H75" s="9">
        <v>1.2</v>
      </c>
      <c r="I75" s="8" t="s">
        <v>92</v>
      </c>
      <c r="J75" s="8" t="str">
        <f>IF(Rahmendaten!D55="18.1",Rahmendaten!D31," ")</f>
        <v xml:space="preserve"> </v>
      </c>
      <c r="K75" s="8" t="s">
        <v>255</v>
      </c>
      <c r="L75" s="8" t="s">
        <v>268</v>
      </c>
    </row>
    <row r="76" spans="1:14" ht="50.25" customHeight="1" x14ac:dyDescent="0.2">
      <c r="A76" s="8">
        <v>73</v>
      </c>
      <c r="B76" s="75" t="s">
        <v>47</v>
      </c>
      <c r="C76" s="81" t="s">
        <v>271</v>
      </c>
      <c r="D76" s="9">
        <v>10</v>
      </c>
      <c r="E76" s="79" t="s">
        <v>16</v>
      </c>
      <c r="F76" s="9" t="s">
        <v>16</v>
      </c>
      <c r="G76" s="9" t="s">
        <v>16</v>
      </c>
      <c r="H76" s="9">
        <v>3</v>
      </c>
      <c r="I76" s="8" t="s">
        <v>92</v>
      </c>
      <c r="J76" s="8" t="str">
        <f>IF(Rahmendaten!D55="18.1",Rahmendaten!D31," ")</f>
        <v xml:space="preserve"> </v>
      </c>
      <c r="K76" s="8" t="s">
        <v>255</v>
      </c>
      <c r="L76" s="8" t="s">
        <v>268</v>
      </c>
    </row>
    <row r="77" spans="1:14" ht="50.25" customHeight="1" x14ac:dyDescent="0.2">
      <c r="A77" s="8">
        <v>74</v>
      </c>
      <c r="B77" s="75" t="s">
        <v>47</v>
      </c>
      <c r="C77" s="81" t="s">
        <v>272</v>
      </c>
      <c r="D77" s="9">
        <v>10</v>
      </c>
      <c r="E77" s="79" t="s">
        <v>16</v>
      </c>
      <c r="F77" s="9" t="s">
        <v>16</v>
      </c>
      <c r="G77" s="9" t="s">
        <v>16</v>
      </c>
      <c r="H77" s="9">
        <v>1.5</v>
      </c>
      <c r="I77" s="8" t="s">
        <v>92</v>
      </c>
      <c r="J77" s="8" t="str">
        <f>IF(Rahmendaten!D55="18.1",Rahmendaten!D31," ")</f>
        <v xml:space="preserve"> </v>
      </c>
      <c r="K77" s="8" t="s">
        <v>255</v>
      </c>
      <c r="L77" s="8" t="s">
        <v>268</v>
      </c>
    </row>
    <row r="78" spans="1:14" ht="38.25" customHeight="1" x14ac:dyDescent="0.2">
      <c r="A78" s="8">
        <v>75</v>
      </c>
      <c r="B78" s="75" t="s">
        <v>47</v>
      </c>
      <c r="C78" s="81" t="s">
        <v>273</v>
      </c>
      <c r="D78" s="9">
        <v>10</v>
      </c>
      <c r="E78" s="79" t="s">
        <v>16</v>
      </c>
      <c r="F78" s="9" t="s">
        <v>16</v>
      </c>
      <c r="G78" s="9" t="s">
        <v>16</v>
      </c>
      <c r="H78" s="9">
        <v>4</v>
      </c>
      <c r="I78" s="8" t="s">
        <v>92</v>
      </c>
      <c r="J78" s="8" t="str">
        <f>IF(Rahmendaten!D55="18.1",Rahmendaten!D31," ")</f>
        <v xml:space="preserve"> </v>
      </c>
      <c r="K78" s="8" t="s">
        <v>255</v>
      </c>
      <c r="L78" s="8" t="s">
        <v>268</v>
      </c>
    </row>
    <row r="79" spans="1:14" ht="12.75" customHeight="1" x14ac:dyDescent="0.2">
      <c r="A79" s="8">
        <v>76</v>
      </c>
      <c r="B79" s="75" t="s">
        <v>48</v>
      </c>
      <c r="C79" s="75" t="s">
        <v>88</v>
      </c>
      <c r="D79" s="9" t="s">
        <v>16</v>
      </c>
      <c r="E79" s="79" t="s">
        <v>16</v>
      </c>
      <c r="F79" s="9" t="s">
        <v>16</v>
      </c>
      <c r="G79" s="84" t="s">
        <v>16</v>
      </c>
      <c r="H79" s="9" t="s">
        <v>16</v>
      </c>
      <c r="I79" s="8" t="s">
        <v>16</v>
      </c>
      <c r="J79" s="8" t="s">
        <v>16</v>
      </c>
      <c r="K79" s="8" t="s">
        <v>16</v>
      </c>
      <c r="L79" s="8" t="s">
        <v>16</v>
      </c>
      <c r="M79" s="8" t="s">
        <v>16</v>
      </c>
      <c r="N79" s="8" t="s">
        <v>16</v>
      </c>
    </row>
    <row r="80" spans="1:14" ht="12.75" customHeight="1" x14ac:dyDescent="0.2">
      <c r="A80" s="8">
        <v>77</v>
      </c>
      <c r="B80" s="75" t="s">
        <v>48</v>
      </c>
      <c r="C80" s="206" t="s">
        <v>218</v>
      </c>
      <c r="D80" s="9">
        <v>50</v>
      </c>
      <c r="E80" s="9" t="s">
        <v>16</v>
      </c>
      <c r="F80" s="9" t="s">
        <v>16</v>
      </c>
      <c r="G80" s="9">
        <v>5</v>
      </c>
      <c r="H80" s="9">
        <v>5</v>
      </c>
      <c r="I80" s="8" t="s">
        <v>9</v>
      </c>
      <c r="J80" s="8" t="str">
        <f>IF(Rahmendaten!D55="19.1",Rahmendaten!D31," ")</f>
        <v xml:space="preserve"> </v>
      </c>
      <c r="K80" s="8" t="s">
        <v>9</v>
      </c>
      <c r="L80" s="8" t="s">
        <v>269</v>
      </c>
    </row>
    <row r="81" spans="1:12" ht="12.75" customHeight="1" x14ac:dyDescent="0.2">
      <c r="A81" s="8">
        <v>78</v>
      </c>
      <c r="B81" s="75" t="s">
        <v>48</v>
      </c>
      <c r="C81" s="8" t="s">
        <v>348</v>
      </c>
      <c r="D81" s="9">
        <v>50</v>
      </c>
      <c r="E81" s="9" t="s">
        <v>16</v>
      </c>
      <c r="F81" s="9" t="s">
        <v>16</v>
      </c>
      <c r="G81" s="84">
        <v>5</v>
      </c>
      <c r="H81" s="9">
        <v>5</v>
      </c>
      <c r="I81" s="8" t="s">
        <v>9</v>
      </c>
      <c r="J81" s="8" t="str">
        <f>IF(Rahmendaten!D55="19.1",Rahmendaten!D31," ")</f>
        <v xml:space="preserve"> </v>
      </c>
      <c r="K81" s="8" t="s">
        <v>9</v>
      </c>
      <c r="L81" s="8" t="s">
        <v>269</v>
      </c>
    </row>
    <row r="82" spans="1:12" x14ac:dyDescent="0.2">
      <c r="A82" s="83"/>
    </row>
  </sheetData>
  <customSheetViews>
    <customSheetView guid="{C51A57E6-B2A5-4BE9-A0A8-AFE08A3C065D}" hiddenColumns="1" state="hidden" showRuler="0">
      <selection activeCell="H63" sqref="H63"/>
      <pageMargins left="0.78740157499999996" right="0.78740157499999996" top="0.984251969" bottom="0.984251969" header="0.4921259845" footer="0.4921259845"/>
      <pageSetup paperSize="9" orientation="portrait" horizontalDpi="4294967293" verticalDpi="0" r:id="rId1"/>
      <headerFooter alignWithMargins="0"/>
    </customSheetView>
  </customSheetViews>
  <mergeCells count="1">
    <mergeCell ref="A1:K1"/>
  </mergeCells>
  <phoneticPr fontId="0" type="noConversion"/>
  <pageMargins left="0.82" right="0.78740157499999996" top="0.984251969" bottom="0.984251969" header="0.4921259845" footer="0.4921259845"/>
  <pageSetup paperSize="8" scale="48" fitToHeight="2"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33"/>
  <sheetViews>
    <sheetView workbookViewId="0"/>
  </sheetViews>
  <sheetFormatPr baseColWidth="10" defaultColWidth="11.44140625" defaultRowHeight="13.2" x14ac:dyDescent="0.25"/>
  <cols>
    <col min="1" max="1" width="5.44140625" style="75" customWidth="1"/>
    <col min="2" max="2" width="49.88671875" style="75" customWidth="1"/>
    <col min="3" max="16384" width="11.44140625" style="248"/>
  </cols>
  <sheetData>
    <row r="1" spans="1:2" x14ac:dyDescent="0.25">
      <c r="A1" s="73" t="str">
        <f>Hilfstabelle!B6</f>
        <v xml:space="preserve"> </v>
      </c>
      <c r="B1" s="73"/>
    </row>
    <row r="2" spans="1:2" x14ac:dyDescent="0.25">
      <c r="A2" s="75" t="s">
        <v>18</v>
      </c>
      <c r="B2" s="75" t="s">
        <v>221</v>
      </c>
    </row>
    <row r="3" spans="1:2" x14ac:dyDescent="0.25">
      <c r="A3" s="75" t="s">
        <v>19</v>
      </c>
      <c r="B3" s="249" t="s">
        <v>222</v>
      </c>
    </row>
    <row r="4" spans="1:2" x14ac:dyDescent="0.25">
      <c r="A4" s="75" t="s">
        <v>20</v>
      </c>
      <c r="B4" s="75" t="s">
        <v>186</v>
      </c>
    </row>
    <row r="5" spans="1:2" x14ac:dyDescent="0.25">
      <c r="A5" s="75" t="s">
        <v>21</v>
      </c>
      <c r="B5" s="75" t="s">
        <v>223</v>
      </c>
    </row>
    <row r="6" spans="1:2" x14ac:dyDescent="0.25">
      <c r="A6" s="75" t="s">
        <v>22</v>
      </c>
      <c r="B6" s="75" t="s">
        <v>224</v>
      </c>
    </row>
    <row r="7" spans="1:2" x14ac:dyDescent="0.25">
      <c r="A7" s="75" t="s">
        <v>23</v>
      </c>
      <c r="B7" s="75" t="s">
        <v>225</v>
      </c>
    </row>
    <row r="8" spans="1:2" x14ac:dyDescent="0.25">
      <c r="A8" s="75" t="s">
        <v>24</v>
      </c>
      <c r="B8" s="75" t="s">
        <v>226</v>
      </c>
    </row>
    <row r="9" spans="1:2" x14ac:dyDescent="0.25">
      <c r="A9" s="75" t="s">
        <v>25</v>
      </c>
      <c r="B9" s="75" t="s">
        <v>227</v>
      </c>
    </row>
    <row r="10" spans="1:2" x14ac:dyDescent="0.25">
      <c r="A10" s="75" t="s">
        <v>26</v>
      </c>
      <c r="B10" s="75" t="s">
        <v>228</v>
      </c>
    </row>
    <row r="11" spans="1:2" x14ac:dyDescent="0.25">
      <c r="A11" s="75" t="s">
        <v>27</v>
      </c>
      <c r="B11" s="75" t="s">
        <v>229</v>
      </c>
    </row>
    <row r="12" spans="1:2" x14ac:dyDescent="0.25">
      <c r="A12" s="75" t="s">
        <v>28</v>
      </c>
      <c r="B12" s="75" t="s">
        <v>230</v>
      </c>
    </row>
    <row r="13" spans="1:2" x14ac:dyDescent="0.25">
      <c r="A13" s="75" t="s">
        <v>29</v>
      </c>
      <c r="B13" s="75" t="s">
        <v>231</v>
      </c>
    </row>
    <row r="14" spans="1:2" ht="23.4" x14ac:dyDescent="0.25">
      <c r="A14" s="75" t="s">
        <v>30</v>
      </c>
      <c r="B14" s="75" t="s">
        <v>232</v>
      </c>
    </row>
    <row r="15" spans="1:2" ht="23.4" x14ac:dyDescent="0.25">
      <c r="A15" s="75" t="s">
        <v>31</v>
      </c>
      <c r="B15" s="75" t="s">
        <v>233</v>
      </c>
    </row>
    <row r="16" spans="1:2" ht="23.4" x14ac:dyDescent="0.25">
      <c r="A16" s="75" t="s">
        <v>32</v>
      </c>
      <c r="B16" s="75" t="s">
        <v>234</v>
      </c>
    </row>
    <row r="17" spans="1:2" ht="22.8" x14ac:dyDescent="0.25">
      <c r="A17" s="75" t="s">
        <v>33</v>
      </c>
      <c r="B17" s="80" t="s">
        <v>235</v>
      </c>
    </row>
    <row r="18" spans="1:2" ht="22.8" x14ac:dyDescent="0.25">
      <c r="A18" s="75" t="s">
        <v>34</v>
      </c>
      <c r="B18" s="80" t="s">
        <v>236</v>
      </c>
    </row>
    <row r="19" spans="1:2" ht="22.8" x14ac:dyDescent="0.25">
      <c r="A19" s="75" t="s">
        <v>35</v>
      </c>
      <c r="B19" s="80" t="s">
        <v>237</v>
      </c>
    </row>
    <row r="20" spans="1:2" x14ac:dyDescent="0.25">
      <c r="A20" s="75" t="s">
        <v>36</v>
      </c>
      <c r="B20" s="75" t="s">
        <v>238</v>
      </c>
    </row>
    <row r="21" spans="1:2" x14ac:dyDescent="0.25">
      <c r="A21" s="75" t="s">
        <v>37</v>
      </c>
      <c r="B21" s="75" t="s">
        <v>239</v>
      </c>
    </row>
    <row r="22" spans="1:2" ht="22.8" x14ac:dyDescent="0.25">
      <c r="A22" s="75" t="s">
        <v>38</v>
      </c>
      <c r="B22" s="80" t="s">
        <v>241</v>
      </c>
    </row>
    <row r="23" spans="1:2" ht="22.8" x14ac:dyDescent="0.25">
      <c r="A23" s="75" t="s">
        <v>184</v>
      </c>
      <c r="B23" s="80" t="s">
        <v>242</v>
      </c>
    </row>
    <row r="24" spans="1:2" x14ac:dyDescent="0.25">
      <c r="A24" s="75" t="s">
        <v>39</v>
      </c>
      <c r="B24" s="75" t="s">
        <v>243</v>
      </c>
    </row>
    <row r="25" spans="1:2" x14ac:dyDescent="0.25">
      <c r="A25" s="75" t="s">
        <v>40</v>
      </c>
      <c r="B25" s="75" t="s">
        <v>244</v>
      </c>
    </row>
    <row r="26" spans="1:2" x14ac:dyDescent="0.25">
      <c r="A26" s="75" t="s">
        <v>41</v>
      </c>
      <c r="B26" s="75" t="s">
        <v>245</v>
      </c>
    </row>
    <row r="27" spans="1:2" x14ac:dyDescent="0.25">
      <c r="A27" s="75" t="s">
        <v>42</v>
      </c>
      <c r="B27" s="75" t="s">
        <v>246</v>
      </c>
    </row>
    <row r="28" spans="1:2" x14ac:dyDescent="0.25">
      <c r="A28" s="75" t="s">
        <v>43</v>
      </c>
      <c r="B28" s="81" t="s">
        <v>247</v>
      </c>
    </row>
    <row r="29" spans="1:2" x14ac:dyDescent="0.25">
      <c r="A29" s="75" t="s">
        <v>44</v>
      </c>
      <c r="B29" s="75" t="s">
        <v>248</v>
      </c>
    </row>
    <row r="30" spans="1:2" x14ac:dyDescent="0.25">
      <c r="A30" s="75" t="s">
        <v>45</v>
      </c>
      <c r="B30" s="75" t="s">
        <v>249</v>
      </c>
    </row>
    <row r="31" spans="1:2" x14ac:dyDescent="0.25">
      <c r="A31" s="75" t="s">
        <v>46</v>
      </c>
      <c r="B31" s="75" t="s">
        <v>250</v>
      </c>
    </row>
    <row r="32" spans="1:2" ht="22.8" x14ac:dyDescent="0.25">
      <c r="A32" s="75" t="s">
        <v>47</v>
      </c>
      <c r="B32" s="81" t="s">
        <v>251</v>
      </c>
    </row>
    <row r="33" spans="1:2" x14ac:dyDescent="0.25">
      <c r="A33" s="75" t="s">
        <v>48</v>
      </c>
      <c r="B33" s="75" t="s">
        <v>252</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2:Q46"/>
  <sheetViews>
    <sheetView workbookViewId="0">
      <selection activeCell="F15" sqref="F15"/>
    </sheetView>
  </sheetViews>
  <sheetFormatPr baseColWidth="10" defaultColWidth="11.44140625" defaultRowHeight="13.2" x14ac:dyDescent="0.25"/>
  <cols>
    <col min="1" max="1" width="38.33203125" style="31" customWidth="1"/>
    <col min="2" max="2" width="11.44140625" style="191"/>
    <col min="3" max="16384" width="11.44140625" style="31"/>
  </cols>
  <sheetData>
    <row r="2" spans="1:17" s="287" customFormat="1" x14ac:dyDescent="0.25">
      <c r="A2" s="286">
        <f>IF(AuswahlAnlage!B2=1,1,SUM(B2:Q2))</f>
        <v>1</v>
      </c>
      <c r="B2" s="287">
        <f>IF(AND(AuswahlAnlage!A2=3,OR(AuswahlAnlage!B37=1,AuswahlAnlage!B37=4,AuswahlAnlage!B37=5,AuswahlAnlage!B37=6,AuswahlAnlage!B37=7,AuswahlAnlage!B37=8,AuswahlAnlage!B37=9,AuswahlAnlage!B37=10)),1,0)</f>
        <v>0</v>
      </c>
      <c r="C2" s="287">
        <f>IF(AND(AuswahlAnlage!A2=6,OR(AuswahlAnlage!B37=1,AuswahlAnlage!B37=4,AuswahlAnlage!B37=5,AuswahlAnlage!B37=6,AuswahlAnlage!B37=7,AuswahlAnlage!B37=8,AuswahlAnlage!B37=9,AuswahlAnlage!B37=10)),1,0)</f>
        <v>0</v>
      </c>
      <c r="D2" s="287">
        <f>IF(AND(AuswahlAnlage!A2=15,OR(AuswahlAnlage!B37=1,AuswahlAnlage!B37=4,AuswahlAnlage!B37=5,AuswahlAnlage!B37=6,AuswahlAnlage!B37=7,AuswahlAnlage!B37=8,AuswahlAnlage!B37=9,AuswahlAnlage!B37=10)),1,0)</f>
        <v>0</v>
      </c>
      <c r="E2" s="287">
        <f>IF(AND(AuswahlAnlage!A2=19,OR(AuswahlAnlage!B37=1,AuswahlAnlage!B37=4,AuswahlAnlage!B37=5,AuswahlAnlage!B37=6,AuswahlAnlage!B37=7,AuswahlAnlage!B37=8,AuswahlAnlage!B37=9,AuswahlAnlage!B37=10)),1,0)</f>
        <v>0</v>
      </c>
      <c r="F2" s="287">
        <f>IF(AND(AuswahlAnlage!A2=22,OR(AuswahlAnlage!B37=1,AuswahlAnlage!B37=4,AuswahlAnlage!B37=5,AuswahlAnlage!B37=6,AuswahlAnlage!B37=7,AuswahlAnlage!B37=8,AuswahlAnlage!B37=9,AuswahlAnlage!B37=10)),1,0)</f>
        <v>0</v>
      </c>
      <c r="G2" s="287">
        <f>IF(AND(AuswahlAnlage!A2=25,OR(AuswahlAnlage!B37=1,AuswahlAnlage!B37=4,AuswahlAnlage!B37=5,AuswahlAnlage!B37=6,AuswahlAnlage!B37=7,AuswahlAnlage!B37=8,AuswahlAnlage!B37=9,AuswahlAnlage!B37=10)),1,0)</f>
        <v>0</v>
      </c>
      <c r="H2" s="287">
        <f>IF(AND(AuswahlAnlage!A2=28,OR(AuswahlAnlage!B37=1,AuswahlAnlage!B37=6,AuswahlAnlage!B37=7,AuswahlAnlage!B37=8,AuswahlAnlage!B37=9,AuswahlAnlage!B37=10)),1,0)</f>
        <v>0</v>
      </c>
      <c r="I2" s="287">
        <f>IF(AND(AuswahlAnlage!A2=34,OR(AuswahlAnlage!B37=1,AuswahlAnlage!B37=4,AuswahlAnlage!B37=5,AuswahlAnlage!B37=6,AuswahlAnlage!B37=7,AuswahlAnlage!B37=8,AuswahlAnlage!B37=9,AuswahlAnlage!B37=10)),1,0)</f>
        <v>0</v>
      </c>
      <c r="J2" s="287">
        <f>IF(AND(AuswahlAnlage!A2=37,OR(AuswahlAnlage!B37=1,AuswahlAnlage!B37=4,AuswahlAnlage!B37=5,AuswahlAnlage!B37=6,AuswahlAnlage!B37=7,AuswahlAnlage!B37=8,AuswahlAnlage!B37=9,AuswahlAnlage!B37=10)),1,0)</f>
        <v>0</v>
      </c>
      <c r="K2" s="287">
        <f>IF(AND(AuswahlAnlage!A2=40,OR(AuswahlAnlage!B37=1,AuswahlAnlage!B37=4,AuswahlAnlage!B37=5,AuswahlAnlage!B37=6,AuswahlAnlage!B37=7,AuswahlAnlage!B37=8,AuswahlAnlage!B37=9,AuswahlAnlage!B37=10)),1,0)</f>
        <v>0</v>
      </c>
      <c r="L2" s="287">
        <f>IF(AND(AuswahlAnlage!A2=43,OR(AuswahlAnlage!B37=1,AuswahlAnlage!B37=4,AuswahlAnlage!B37=5,AuswahlAnlage!B37=6,AuswahlAnlage!B37=7,AuswahlAnlage!B37=8,AuswahlAnlage!B37=9,AuswahlAnlage!B37=10)),1,0)</f>
        <v>0</v>
      </c>
      <c r="M2" s="287">
        <f>IF(AND(AuswahlAnlage!A2=46,OR(AuswahlAnlage!B37=1,AuswahlAnlage!B37=4,AuswahlAnlage!B37=5,AuswahlAnlage!B37=6,AuswahlAnlage!B37=7,AuswahlAnlage!B37=8,AuswahlAnlage!B37=9,AuswahlAnlage!B37=10)),1,0)</f>
        <v>0</v>
      </c>
      <c r="N2" s="287">
        <f>IF(AND(AuswahlAnlage!A2=49,OR(AuswahlAnlage!B37=1,AuswahlAnlage!B37=4,AuswahlAnlage!B37=5,AuswahlAnlage!B37=6,AuswahlAnlage!B37=7,AuswahlAnlage!B37=8,AuswahlAnlage!B37=9,AuswahlAnlage!B37=10)),1,0)</f>
        <v>0</v>
      </c>
      <c r="O2" s="323">
        <f>IF(AND(AuswahlAnlage!A2=53,OR(AuswahlAnlage!B37=1,AuswahlAnlage!B37=4,AuswahlAnlage!B37=5,AuswahlAnlage!B37=6,AuswahlAnlage!B37=7,AuswahlAnlage!B37=8,AuswahlAnlage!B37=9,AuswahlAnlage!B37=10)),0,0)</f>
        <v>0</v>
      </c>
      <c r="P2" s="287">
        <f>IF(AND(AuswahlAnlage!A2=57,OR(AuswahlAnlage!B37=1,AuswahlAnlage!B37=6,AuswahlAnlage!B37=7,AuswahlAnlage!B37=8,AuswahlAnlage!B37=9,AuswahlAnlage!B37=10)),1,0)</f>
        <v>0</v>
      </c>
      <c r="Q2" s="287">
        <f>IF(AND(AuswahlAnlage!A2=76,OR(AuswahlAnlage!B37=1,AuswahlAnlage!B37=4,AuswahlAnlage!B37=5,AuswahlAnlage!B37=6,AuswahlAnlage!B37=7,AuswahlAnlage!B37=8,AuswahlAnlage!B37=9,AuswahlAnlage!B37=10)),1,0)</f>
        <v>0</v>
      </c>
    </row>
    <row r="4" spans="1:17" x14ac:dyDescent="0.25">
      <c r="A4" s="31" t="s">
        <v>219</v>
      </c>
      <c r="B4" s="191" t="str">
        <f>IF(A2=1," ",IF('Liste der Anlagen'!A2=1,"",IF(OR('Liste der Anlagen'!A2=6,'Liste der Anlagen'!A2=15,'Liste der Anlagen'!A2=19,'Liste der Anlagen'!A2=22,'Liste der Anlagen'!A2=25,'Liste der Anlagen'!A2=28,'Liste der Anlagen'!A2=34,'Liste der Anlagen'!A2=37,'Liste der Anlagen'!A2=40,'Liste der Anlagen'!A2=43,'Liste der Anlagen'!A2=46,'Liste der Anlagen'!A2=49,'Liste der Anlagen'!A2=53,'Liste der Anlagen'!A2=57,'Liste der Anlagen'!A2=66,'Liste der Anlagen'!A2=76)," ",VLOOKUP(Anlagenbezeichnung!A1,Anlagenbezeichnung!A2:B79,2,FALSE))))</f>
        <v xml:space="preserve"> </v>
      </c>
    </row>
    <row r="6" spans="1:17" x14ac:dyDescent="0.25">
      <c r="A6" s="31" t="s">
        <v>220</v>
      </c>
      <c r="B6" s="191" t="str">
        <f>IF(A2=1," ",IF(OR('Liste der Anlagen'!A2=6,'Liste der Anlagen'!A2=15,'Liste der Anlagen'!A2=19,'Liste der Anlagen'!A2=22,'Liste der Anlagen'!A2=25,'Liste der Anlagen'!A2=28,'Liste der Anlagen'!A2=34,'Liste der Anlagen'!A2=37,'Liste der Anlagen'!A2=40,'Liste der Anlagen'!A2=43,'Liste der Anlagen'!A2=46,'Liste der Anlagen'!A2=49,'Liste der Anlagen'!A2=53,'Liste der Anlagen'!A2=57,'Liste der Anlagen'!A2=66,'Liste der Anlagen'!A2=76)," ",VLOOKUP('Liste der Anlagen'!A2,'Liste der Anlagen'!A3:C81,2,FALSE)))</f>
        <v xml:space="preserve"> </v>
      </c>
    </row>
    <row r="8" spans="1:17" x14ac:dyDescent="0.25">
      <c r="A8" s="31" t="s">
        <v>10</v>
      </c>
      <c r="B8" s="191" t="str">
        <f>IF(A2=1," ",VLOOKUP('Liste der Anlagen'!A2,'Liste der Anlagen'!A3:D81,4,FALSE))</f>
        <v xml:space="preserve"> </v>
      </c>
    </row>
    <row r="11" spans="1:17" x14ac:dyDescent="0.25">
      <c r="A11" s="31" t="s">
        <v>8</v>
      </c>
      <c r="B11" s="191" t="str">
        <f>IF(A2=1," ",IF(AND(Rahmendaten!D55="1.1",Rahmendaten!D31&gt;15),VLOOKUP('Liste der Anlagen'!A2,'Liste der Anlagen'!A3:F81,5,FALSE),IF(AND(Rahmendaten!D55="1.2",Rahmendaten!D31&gt;25),VLOOKUP('Liste der Anlagen'!A2,'Liste der Anlagen'!A3:F81,5,FALSE),IF(AND(Rahmendaten!D55="1.3",Rahmendaten!D31&gt;15),VLOOKUP('Liste der Anlagen'!A2,'Liste der Anlagen'!A3:F81,5,FALSE),IF(AND(Rahmendaten!D55="4.1",Rahmendaten!D31&lt;15),VLOOKUP('Liste der Anlagen'!A2,'Liste der Anlagen'!A3:F81,5,FALSE),IF(AND(Rahmendaten!D55="4.2",Rahmendaten!D31&lt;15),VLOOKUP('Liste der Anlagen'!A2,'Liste der Anlagen'!A3:F81,5,FALSE),IF(AND(Rahmendaten!D55="4.3",Rahmendaten!D31&lt;15),VLOOKUP('Liste der Anlagen'!A2,'Liste der Anlagen'!A3:F81,5,FALSE),B12)))))))</f>
        <v xml:space="preserve"> </v>
      </c>
      <c r="H11" s="31" t="e">
        <f>VLOOKUP('Liste der Anlagen'!A2,'Liste der Anlagen'!A3:I81,8,FALSE)</f>
        <v>#N/A</v>
      </c>
    </row>
    <row r="12" spans="1:17" x14ac:dyDescent="0.25">
      <c r="B12" s="191" t="str">
        <f>IF(AND(Rahmendaten!D55="4.4",Rahmendaten!D31&lt;15),VLOOKUP('Liste der Anlagen'!A2,'Liste der Anlagen'!A3:F81,5,FALSE),IF(AND(Rahmendaten!D55="4.5",Rahmendaten!D31&gt;5),VLOOKUP('Liste der Anlagen'!A2,'Liste der Anlagen'!A3:F81,5,FALSE),IF((Rahmendaten!D55="5.1"),VLOOKUP('Liste der Anlagen'!A2,'Liste der Anlagen'!A3:F81,5,FALSE),IF(AND(Rahmendaten!D55="6.1",Rahmendaten!D31&gt;10),VLOOKUP('Liste der Anlagen'!A2,'Liste der Anlagen'!A3:F81,5,FALSE),IF(AND(Rahmendaten!D55="8.1",Rahmendaten!D31&gt;5),VLOOKUP('Liste der Anlagen'!A2,'Liste der Anlagen'!A3:F81,5,FALSE),B13)))))</f>
        <v xml:space="preserve"> </v>
      </c>
    </row>
    <row r="13" spans="1:17" x14ac:dyDescent="0.25">
      <c r="B13" s="191" t="str">
        <f>IF(AND(Rahmendaten!D55="9.1",Rahmendaten!D31&gt;5,Rahmendaten!D31&lt;=15),VLOOKUP('Liste der Anlagen'!A2,'Liste der Anlagen'!A3:F81,5,FALSE),IF(AND(Rahmendaten!D55="9.2",Rahmendaten!D31&gt;15),VLOOKUP('Liste der Anlagen'!A2,'Liste der Anlagen'!A3:F81,5,FALSE),IF(AND(Rahmendaten!D55="10.1",Rahmendaten!D31&gt;5),VLOOKUP('Liste der Anlagen'!A2,'Liste der Anlagen'!A3:F81,5,FALSE),IF(AND(Rahmendaten!D55="10.2",Rahmendaten!D31&gt;5),VLOOKUP('Liste der Anlagen'!A2,'Liste der Anlagen'!A3:F81,5,FALSE),IF(AND(Rahmendaten!D55="12.1",Rahmendaten!D31&gt;10),VLOOKUP('Liste der Anlagen'!A2,'Liste der Anlagen'!A3:F81,5,FALSE),IF(AND(Rahmendaten!D55="14.1",Rahmendaten!D31&gt;5),VLOOKUP('Liste der Anlagen'!A2,'Liste der Anlagen'!A3:F81,5,FALSE)," "))))))</f>
        <v xml:space="preserve"> </v>
      </c>
    </row>
    <row r="14" spans="1:17" ht="28.5" customHeight="1" x14ac:dyDescent="0.25">
      <c r="A14" s="85" t="s">
        <v>115</v>
      </c>
      <c r="B14" s="191" t="str">
        <f>IF(A2=1," ",IF(AND(Rahmendaten!D55="1.1",Rahmendaten!D31&gt;15),VLOOKUP('Liste der Anlagen'!A2,'Liste der Anlagen'!A3:F81,6,FALSE),IF(AND(Rahmendaten!D55="1.2",Rahmendaten!D31&gt;25),VLOOKUP('Liste der Anlagen'!A2,'Liste der Anlagen'!A3:F81,6,FALSE),IF(AND(Rahmendaten!D55="1.3",Rahmendaten!D31&gt;15),VLOOKUP('Liste der Anlagen'!A2,'Liste der Anlagen'!A3:F81,6,FALSE),IF(AND(Rahmendaten!D55="4.1",Rahmendaten!D31&lt;15),VLOOKUP('Liste der Anlagen'!A2,'Liste der Anlagen'!A3:F81,6,FALSE),IF(AND(Rahmendaten!D55="4.2",Rahmendaten!D31&lt;15),VLOOKUP('Liste der Anlagen'!A2,'Liste der Anlagen'!A3:F81,6,FALSE),IF(AND(Rahmendaten!D55="4.3",Rahmendaten!D31&lt;15),VLOOKUP('Liste der Anlagen'!A2,'Liste der Anlagen'!A3:F81,6,FALSE),B15)))))))</f>
        <v xml:space="preserve"> </v>
      </c>
    </row>
    <row r="15" spans="1:17" x14ac:dyDescent="0.25">
      <c r="B15" s="191" t="str">
        <f>IF(AND(Rahmendaten!D55="4.4",Rahmendaten!D31&lt;15),VLOOKUP('Liste der Anlagen'!A2,'Liste der Anlagen'!A3:F81,6,FALSE),IF(AND(Rahmendaten!D55="4.5",Rahmendaten!D31&gt;5),VLOOKUP('Liste der Anlagen'!A2,'Liste der Anlagen'!A3:F81,6,FALSE),IF((Rahmendaten!D55="5.1"),VLOOKUP('Liste der Anlagen'!A2,'Liste der Anlagen'!A3:F81,6,FALSE),IF(AND(Rahmendaten!D55="6.1",Rahmendaten!D31&gt;10),VLOOKUP('Liste der Anlagen'!A2,'Liste der Anlagen'!A3:F81,6,FALSE),IF(AND(Rahmendaten!D55="8.1",Rahmendaten!D31&gt;5),VLOOKUP('Liste der Anlagen'!A2,'Liste der Anlagen'!A3:F81,6,FALSE),B16)))))</f>
        <v xml:space="preserve"> </v>
      </c>
    </row>
    <row r="16" spans="1:17" x14ac:dyDescent="0.25">
      <c r="B16" s="191" t="str">
        <f>IF(AND(Rahmendaten!D55="9.1",Rahmendaten!D31&gt;5,Rahmendaten!D31&lt;=15),VLOOKUP('Liste der Anlagen'!A2,'Liste der Anlagen'!A3:F81,6,FALSE),IF(AND(Rahmendaten!D55="9.2",Rahmendaten!D31&gt;15,Rahmendaten!D31&lt;=25),VLOOKUP('Liste der Anlagen'!A2,'Liste der Anlagen'!A3:F81,6,FALSE),IF(AND(Rahmendaten!D55="9.2",Rahmendaten!D31&gt;25),VLOOKUP('Liste der Anlagen'!A2,'Liste der Anlagen'!A3:F81,6,FALSE),IF(AND(Rahmendaten!D55="10.1",Rahmendaten!D31&gt;5),VLOOKUP('Liste der Anlagen'!A2,'Liste der Anlagen'!A3:F81,6,FALSE),IF(AND(Rahmendaten!D55="10.2",Rahmendaten!D31&gt;5),VLOOKUP('Liste der Anlagen'!A2,'Liste der Anlagen'!A3:F81,6,FALSE),IF(AND(Rahmendaten!D55="12.1",Rahmendaten!D31&gt;10),VLOOKUP('Liste der Anlagen'!A2,'Liste der Anlagen'!A3:F81,6,FALSE),IF(AND(Rahmendaten!D55="14.1",Rahmendaten!D31&gt;5),VLOOKUP('Liste der Anlagen'!A2,'Liste der Anlagen'!A3:F81,6,FALSE)," ")))))))</f>
        <v xml:space="preserve"> </v>
      </c>
    </row>
    <row r="17" spans="1:5" x14ac:dyDescent="0.25">
      <c r="A17" s="31" t="s">
        <v>15</v>
      </c>
      <c r="B17" s="191" t="str">
        <f>IF(A2=1," ",VLOOKUP('Liste der Anlagen'!A2,'Liste der Anlagen'!A3:G81,7,FALSE))</f>
        <v xml:space="preserve"> </v>
      </c>
      <c r="C17" s="86"/>
      <c r="D17" s="86"/>
      <c r="E17" s="86"/>
    </row>
    <row r="21" spans="1:5" x14ac:dyDescent="0.25">
      <c r="A21" s="31" t="s">
        <v>76</v>
      </c>
      <c r="B21" s="191" t="str">
        <f>IF(A2=1," ",VLOOKUP('Liste der Anlagen'!A2,'Liste der Anlagen'!A3:I81,8,FALSE))</f>
        <v xml:space="preserve"> </v>
      </c>
    </row>
    <row r="24" spans="1:5" x14ac:dyDescent="0.25">
      <c r="A24" s="31" t="s">
        <v>77</v>
      </c>
      <c r="B24" s="191" t="str">
        <f>IF(A2=1," ",VLOOKUP('Liste der Anlagen'!A2,'Liste der Anlagen'!A3:I81,9,FALSE))</f>
        <v xml:space="preserve"> </v>
      </c>
      <c r="E24" s="86"/>
    </row>
    <row r="26" spans="1:5" x14ac:dyDescent="0.25">
      <c r="A26" s="31" t="s">
        <v>150</v>
      </c>
      <c r="B26" s="191">
        <f>MAX(Rahmendaten!J27,Rahmendaten!D27)</f>
        <v>0</v>
      </c>
    </row>
    <row r="29" spans="1:5" x14ac:dyDescent="0.25">
      <c r="A29" s="31" t="s">
        <v>155</v>
      </c>
      <c r="B29" s="191" t="str">
        <f>IF(AND(Rahmendaten!D55="1.1",Rahmendaten!D31&gt;15),MAX(Rahmendaten!D34,Rahmendaten!J34),IF(AND(Rahmendaten!D55="1.2",Rahmendaten!D31&gt;25),MAX(Rahmendaten!D34,Rahmendaten!J34),IF(AND(Rahmendaten!D55="1.3",Rahmendaten!D31&gt;15),MAX(Rahmendaten!D34,Rahmendaten!J34),IF(AND(Rahmendaten!D55="4.1",Rahmendaten!D31&lt;15),MAX(Rahmendaten!D34,Rahmendaten!J34),IF(AND(Rahmendaten!D55="4.2",Rahmendaten!D31&lt;15),MAX(Rahmendaten!D34,Rahmendaten!J34),IF(AND(Rahmendaten!D55="4.3",Rahmendaten!D31&lt;15),MAX(Rahmendaten!D34,Rahmendaten!J34),IF(AND(Rahmendaten!D55="4.4",Rahmendaten!D31&lt;15),MAX(Rahmendaten!D34,Rahmendaten!J34),B30)))))))</f>
        <v xml:space="preserve"> </v>
      </c>
      <c r="C29" s="191" t="str">
        <f>IF(AND(Rahmendaten!D55="1.1",Rahmendaten!D31&gt;15),1,IF(AND(Rahmendaten!D55="1.2",Rahmendaten!D31&gt;25),1,IF(AND(Rahmendaten!D55="1.3",Rahmendaten!D31&gt;15),1,IF(AND(Rahmendaten!D55="4.1",Rahmendaten!D31&lt;15),1,IF(AND(Rahmendaten!D55="4.2",Rahmendaten!D31&lt;15),1,IF(AND(Rahmendaten!D55="4.3",Rahmendaten!D31&lt;15),1,IF(AND(Rahmendaten!D55="4.4",Rahmendaten!D31&lt;15),1,C30)))))))</f>
        <v xml:space="preserve"> </v>
      </c>
      <c r="D29" s="191"/>
    </row>
    <row r="30" spans="1:5" x14ac:dyDescent="0.25">
      <c r="B30" s="191" t="str">
        <f>IF(AND(Rahmendaten!D55="4.5",Rahmendaten!D31&gt;5),MAX(Rahmendaten!D34,Rahmendaten!J34),IF(AND(Rahmendaten!D55="5.1",Rahmendaten!D31&lt;15),MAX(Rahmendaten!D34,Rahmendaten!J34),IF(AND(Rahmendaten!D55="6.1",Rahmendaten!D31&gt;10),MAX(Rahmendaten!D34,Rahmendaten!J34),IF(AND(Rahmendaten!D55="8.1",Rahmendaten!D31&gt;5),MAX(Rahmendaten!D34,Rahmendaten!J34),IF(AND(Rahmendaten!D55="9.1",Rahmendaten!D31&gt;5,Rahmendaten!D31&lt;15),MAX(Rahmendaten!D34,Rahmendaten!J34),IF(AND(Rahmendaten!D55="9.2",Rahmendaten!D31&gt;15),MAX(Rahmendaten!D34,Rahmendaten!J34),IF(AND(Rahmendaten!D55="10.1",Rahmendaten!D31&gt;5),MAX(Rahmendaten!D34,Rahmendaten!J34),B31)))))))</f>
        <v xml:space="preserve"> </v>
      </c>
      <c r="C30" s="191" t="str">
        <f>IF(AND(Rahmendaten!D55="4.5",Rahmendaten!D31&gt;5),1,IF(AND(Rahmendaten!D55="5.1",Rahmendaten!D31&lt;15),1,IF(AND(Rahmendaten!D55="6.1",Rahmendaten!D31&gt;10),1,IF(AND(Rahmendaten!D55="8.1",Rahmendaten!D31&gt;5),1,IF(AND(Rahmendaten!D55="9.1",Rahmendaten!D31&gt;5,Rahmendaten!D31&lt;15),1,IF(AND(Rahmendaten!D55="9.2",Rahmendaten!D31&gt;15),1,IF(AND(Rahmendaten!D55="10.1",Rahmendaten!D31&gt;5),1,C31)))))))</f>
        <v xml:space="preserve"> </v>
      </c>
      <c r="D30" s="191"/>
    </row>
    <row r="31" spans="1:5" x14ac:dyDescent="0.25">
      <c r="B31" s="191" t="str">
        <f>IF(AND(Rahmendaten!D55="10.2",Rahmendaten!D31&gt;5),MAX(Rahmendaten!D34,Rahmendaten!J34),IF(AND(Rahmendaten!D55="12.1",Rahmendaten!D31&gt;10),MAX(Rahmendaten!D34,Rahmendaten!J34),IF(AND(Rahmendaten!D55="14.1",Rahmendaten!D31&gt;5),MAX(Rahmendaten!D34,Rahmendaten!J34)," ")))</f>
        <v xml:space="preserve"> </v>
      </c>
      <c r="C31" s="191" t="str">
        <f>IF(AND(Rahmendaten!D55="10.2",Rahmendaten!D31&gt;5),1,IF(AND(Rahmendaten!D55="12.1",Rahmendaten!D31&gt;10),1,IF(AND(Rahmendaten!D55="14.1",Rahmendaten!D31&gt;5),1," ")))</f>
        <v xml:space="preserve"> </v>
      </c>
      <c r="D31" s="191"/>
    </row>
    <row r="32" spans="1:5" x14ac:dyDescent="0.25">
      <c r="C32" s="191"/>
      <c r="D32" s="191"/>
    </row>
    <row r="33" spans="1:4" x14ac:dyDescent="0.25">
      <c r="A33" s="31" t="s">
        <v>240</v>
      </c>
      <c r="B33" s="191" t="str">
        <f>IF(Lösemittelbilanz!F106="","",IF(B37="g",((Lösemittelbilanz!G98/Lösemittelbilanz!F106)*1000000),IF(B37="kg",(Lösemittelbilanz!G98/Lösemittelbilanz!F106)*1000,B34)))</f>
        <v/>
      </c>
    </row>
    <row r="34" spans="1:4" x14ac:dyDescent="0.25">
      <c r="B34" s="191" t="str">
        <f>IF(B37="t",(Lösemittelbilanz!G98/Lösemittelbilanz!F106),IF(B37="%",Rahmendaten!J65,""))</f>
        <v/>
      </c>
      <c r="D34" s="214"/>
    </row>
    <row r="35" spans="1:4" x14ac:dyDescent="0.25">
      <c r="A35" s="31" t="s">
        <v>111</v>
      </c>
      <c r="B35" s="191" t="str">
        <f>IF(A2=1," ",IF(OR(Rahmendaten!D55="16.2",Rahmendaten!D55="16.3"),MAX((Lösemittelbilanz!G95/250),(Lösemittelbilanz!O95/250))*100/Lösemittelbilanz!I17,MAX(Lösemittelbilanz!G95,Lösemittelbilanz!O95)*100/Lösemittelbilanz!I17))</f>
        <v xml:space="preserve"> </v>
      </c>
      <c r="D35" s="214"/>
    </row>
    <row r="37" spans="1:4" x14ac:dyDescent="0.25">
      <c r="A37" s="31" t="s">
        <v>256</v>
      </c>
      <c r="B37" s="191" t="str">
        <f>IF(A2=1," ",VLOOKUP('Liste der Anlagen'!A2,'Liste der Anlagen'!A3:K81,11,FALSE))</f>
        <v xml:space="preserve"> </v>
      </c>
    </row>
    <row r="40" spans="1:4" x14ac:dyDescent="0.25">
      <c r="A40" s="31" t="s">
        <v>261</v>
      </c>
      <c r="B40" s="191" t="str">
        <f>IF(A2=1," ",VLOOKUP('Liste der Anlagen'!A2,'Liste der Anlagen'!A3:L81,12,FALSE))</f>
        <v xml:space="preserve"> </v>
      </c>
    </row>
    <row r="43" spans="1:4" x14ac:dyDescent="0.25">
      <c r="A43" s="31" t="s">
        <v>280</v>
      </c>
      <c r="B43" s="191" t="str">
        <f>IF(Rahmendaten!D55="1.1"," ",IF(Rahmendaten!D55="2.1"," ",IF(Rahmendaten!D55="3.1"," ",IF(Rahmendaten!D55="4.1"," ",IF(Rahmendaten!D55="4.2"," ",IF(Rahmendaten!D55="4.3"," ",IF(Rahmendaten!D55="4.4"," ",B44)))))))</f>
        <v xml:space="preserve"> </v>
      </c>
    </row>
    <row r="44" spans="1:4" x14ac:dyDescent="0.25">
      <c r="B44" s="191" t="str">
        <f>IF(A2=1," ",IF(Rahmendaten!D55="5.1"," ",IF(Rahmendaten!D55="9.1"," ",IF(Rahmendaten!D55="13.1"," ",IF(Rahmendaten!D55="15.1"," ",IF(Rahmendaten!D55="16.2"," ",IF(Rahmendaten!D55="16.3"," ",B45)))))))</f>
        <v xml:space="preserve"> </v>
      </c>
    </row>
    <row r="45" spans="1:4" x14ac:dyDescent="0.25">
      <c r="B45" s="191" t="str">
        <f>IF(A2=1," ",IF(Rahmendaten!D55="16.4"," ",IF('Liste der Anlagen'!A2=1," ",B46)))</f>
        <v xml:space="preserve"> </v>
      </c>
    </row>
    <row r="46" spans="1:4" x14ac:dyDescent="0.25">
      <c r="B46" s="191" t="str">
        <f>IF(A2=1," ",IF(Rahmendaten!D55="17.1"," ",IF(OR('Liste der Anlagen'!A2=3,'Liste der Anlagen'!A2=6,'Liste der Anlagen'!A2=15,'Liste der Anlagen'!A2=19,'Liste der Anlagen'!A2=22,'Liste der Anlagen'!A2=25,'Liste der Anlagen'!A2=28,'Liste der Anlagen'!A2=34,'Liste der Anlagen'!A2=37,'Liste der Anlagen'!A2=40,'Liste der Anlagen'!A2=43,'Liste der Anlagen'!A2=46,'Liste der Anlagen'!A2=49,'Liste der Anlagen'!A2=53,'Liste der Anlagen'!A2=57,'Liste der Anlagen'!A2=66,'Liste der Anlagen'!A2=76)," ",VLOOKUP('Liste der Anlagen'!A2,'Liste der Anlagen'!A3:C81,3,FALSE))))</f>
        <v xml:space="preserve"> </v>
      </c>
    </row>
  </sheetData>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21" sqref="C21"/>
    </sheetView>
  </sheetViews>
  <sheetFormatPr baseColWidth="10" defaultRowHeight="13.2" x14ac:dyDescent="0.25"/>
  <cols>
    <col min="1" max="1" width="23" customWidth="1"/>
    <col min="2" max="2" width="19.33203125" customWidth="1"/>
    <col min="3" max="3" width="19.109375" customWidth="1"/>
    <col min="4" max="4" width="21.5546875" customWidth="1"/>
  </cols>
  <sheetData>
    <row r="1" spans="1:4" ht="23.25" customHeight="1" x14ac:dyDescent="0.25">
      <c r="B1" s="313" t="s">
        <v>323</v>
      </c>
    </row>
    <row r="2" spans="1:4" x14ac:dyDescent="0.25">
      <c r="A2" s="12"/>
      <c r="B2" s="264" t="s">
        <v>185</v>
      </c>
      <c r="C2" s="264" t="s">
        <v>295</v>
      </c>
      <c r="D2" s="264" t="s">
        <v>284</v>
      </c>
    </row>
    <row r="3" spans="1:4" x14ac:dyDescent="0.25">
      <c r="A3" s="88"/>
      <c r="B3" s="299"/>
      <c r="C3" s="299"/>
      <c r="D3" s="299"/>
    </row>
    <row r="4" spans="1:4" x14ac:dyDescent="0.25">
      <c r="A4" s="264" t="s">
        <v>94</v>
      </c>
      <c r="B4" s="298">
        <f>'Input Masse'!C6</f>
        <v>0</v>
      </c>
      <c r="C4" s="298">
        <f>'Input Masse'!D6</f>
        <v>0</v>
      </c>
      <c r="D4" s="298">
        <f>'Input Masse'!E6</f>
        <v>0</v>
      </c>
    </row>
    <row r="7" spans="1:4" x14ac:dyDescent="0.25">
      <c r="B7" s="313" t="s">
        <v>324</v>
      </c>
    </row>
    <row r="8" spans="1:4" x14ac:dyDescent="0.25">
      <c r="A8" s="12"/>
      <c r="B8" s="264" t="s">
        <v>185</v>
      </c>
      <c r="C8" s="264" t="s">
        <v>295</v>
      </c>
      <c r="D8" s="264" t="s">
        <v>284</v>
      </c>
    </row>
    <row r="9" spans="1:4" x14ac:dyDescent="0.25">
      <c r="A9" s="88"/>
      <c r="B9" s="299"/>
      <c r="C9" s="299"/>
      <c r="D9" s="299"/>
    </row>
    <row r="10" spans="1:4" x14ac:dyDescent="0.25">
      <c r="A10" s="264" t="s">
        <v>94</v>
      </c>
      <c r="B10" s="298">
        <f>'Input Volumen'!G6</f>
        <v>0</v>
      </c>
      <c r="C10" s="298">
        <f>'Input Volumen'!H6</f>
        <v>0</v>
      </c>
      <c r="D10" s="298">
        <f>'Input Volumen'!I6</f>
        <v>0</v>
      </c>
    </row>
    <row r="12" spans="1:4" x14ac:dyDescent="0.25">
      <c r="B12" s="312" t="s">
        <v>325</v>
      </c>
    </row>
    <row r="13" spans="1:4" x14ac:dyDescent="0.25">
      <c r="A13" s="12"/>
      <c r="B13" s="264" t="s">
        <v>185</v>
      </c>
      <c r="C13" s="264" t="s">
        <v>295</v>
      </c>
      <c r="D13" s="264" t="s">
        <v>284</v>
      </c>
    </row>
    <row r="14" spans="1:4" x14ac:dyDescent="0.25">
      <c r="A14" s="88"/>
      <c r="B14" s="299"/>
      <c r="C14" s="299"/>
      <c r="D14" s="299"/>
    </row>
    <row r="15" spans="1:4" x14ac:dyDescent="0.25">
      <c r="A15" s="264" t="s">
        <v>94</v>
      </c>
      <c r="B15" s="298">
        <f>IF(D4&gt;D10,B4,B10)</f>
        <v>0</v>
      </c>
      <c r="C15" s="298">
        <f>IF(D4&gt;D10,C4,C10)</f>
        <v>0</v>
      </c>
      <c r="D15" s="298">
        <f>IF(D4&gt;D10,D4,D10)</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B1:J40"/>
  <sheetViews>
    <sheetView showRowColHeaders="0" tabSelected="1" topLeftCell="A4" zoomScaleNormal="100" workbookViewId="0">
      <selection activeCell="K39" sqref="K39"/>
    </sheetView>
  </sheetViews>
  <sheetFormatPr baseColWidth="10" defaultColWidth="11.44140625" defaultRowHeight="13.2" x14ac:dyDescent="0.25"/>
  <cols>
    <col min="1" max="1" width="2" style="1" customWidth="1"/>
    <col min="2" max="2" width="3.88671875" style="1" customWidth="1"/>
    <col min="3" max="3" width="24.44140625" style="1" customWidth="1"/>
    <col min="4" max="4" width="102.5546875" style="1" customWidth="1"/>
    <col min="5" max="5" width="11.44140625" style="1" hidden="1" customWidth="1"/>
    <col min="6" max="16384" width="11.44140625" style="1"/>
  </cols>
  <sheetData>
    <row r="1" spans="2:10" ht="30.75" customHeight="1" x14ac:dyDescent="0.3">
      <c r="B1" s="336" t="s">
        <v>157</v>
      </c>
      <c r="C1" s="336"/>
      <c r="D1" s="336"/>
      <c r="E1" s="2"/>
      <c r="F1" s="218"/>
      <c r="G1" s="218"/>
      <c r="H1" s="218"/>
      <c r="I1" s="218"/>
      <c r="J1" s="218"/>
    </row>
    <row r="2" spans="2:10" ht="7.5" customHeight="1" x14ac:dyDescent="0.3">
      <c r="C2" s="225"/>
      <c r="D2" s="218"/>
      <c r="E2" s="218"/>
      <c r="F2" s="218"/>
      <c r="G2" s="218"/>
      <c r="H2" s="218"/>
      <c r="I2" s="218"/>
      <c r="J2" s="218"/>
    </row>
    <row r="3" spans="2:10" ht="6.75" customHeight="1" x14ac:dyDescent="0.25">
      <c r="B3" s="226"/>
      <c r="C3" s="226"/>
      <c r="D3" s="226"/>
      <c r="E3" s="226"/>
    </row>
    <row r="4" spans="2:10" ht="18.75" customHeight="1" x14ac:dyDescent="0.3">
      <c r="B4" s="227"/>
      <c r="C4" s="200" t="s">
        <v>165</v>
      </c>
      <c r="D4" s="235"/>
      <c r="E4" s="230"/>
      <c r="F4" s="228"/>
    </row>
    <row r="5" spans="2:10" ht="4.5" customHeight="1" x14ac:dyDescent="0.3">
      <c r="B5" s="228"/>
      <c r="C5" s="45"/>
      <c r="E5" s="231"/>
      <c r="F5" s="228"/>
    </row>
    <row r="6" spans="2:10" ht="27" customHeight="1" x14ac:dyDescent="0.25">
      <c r="B6" s="228"/>
      <c r="C6" s="337" t="s">
        <v>175</v>
      </c>
      <c r="D6" s="337"/>
      <c r="E6" s="335"/>
      <c r="F6" s="228"/>
    </row>
    <row r="7" spans="2:10" ht="15.75" customHeight="1" x14ac:dyDescent="0.25">
      <c r="B7" s="228"/>
      <c r="C7" s="337" t="s">
        <v>176</v>
      </c>
      <c r="D7" s="337"/>
      <c r="E7" s="231"/>
      <c r="F7" s="228"/>
    </row>
    <row r="8" spans="2:10" ht="15.75" customHeight="1" x14ac:dyDescent="0.25">
      <c r="B8" s="228"/>
      <c r="C8" s="337" t="s">
        <v>179</v>
      </c>
      <c r="D8" s="337"/>
      <c r="E8" s="335"/>
      <c r="F8" s="228"/>
    </row>
    <row r="9" spans="2:10" ht="15.75" customHeight="1" x14ac:dyDescent="0.25">
      <c r="B9" s="228"/>
      <c r="C9" s="340" t="s">
        <v>180</v>
      </c>
      <c r="D9" s="340"/>
      <c r="E9" s="341"/>
      <c r="F9" s="228"/>
    </row>
    <row r="10" spans="2:10" ht="15.75" customHeight="1" x14ac:dyDescent="0.25">
      <c r="B10" s="228"/>
      <c r="C10" s="340" t="s">
        <v>181</v>
      </c>
      <c r="D10" s="340"/>
      <c r="E10" s="341"/>
      <c r="F10" s="228"/>
    </row>
    <row r="11" spans="2:10" ht="15.75" customHeight="1" x14ac:dyDescent="0.25">
      <c r="B11" s="228"/>
      <c r="C11" s="340" t="s">
        <v>182</v>
      </c>
      <c r="D11" s="340"/>
      <c r="E11" s="341"/>
      <c r="F11" s="228"/>
    </row>
    <row r="12" spans="2:10" ht="30" customHeight="1" x14ac:dyDescent="0.25">
      <c r="B12" s="229"/>
      <c r="C12" s="338" t="s">
        <v>332</v>
      </c>
      <c r="D12" s="338"/>
      <c r="E12" s="339"/>
      <c r="F12" s="228"/>
    </row>
    <row r="14" spans="2:10" ht="10.5" customHeight="1" x14ac:dyDescent="0.25">
      <c r="B14" s="226"/>
      <c r="C14" s="226"/>
      <c r="D14" s="226"/>
      <c r="E14" s="226"/>
    </row>
    <row r="15" spans="2:10" ht="21.75" customHeight="1" x14ac:dyDescent="0.3">
      <c r="B15" s="227"/>
      <c r="C15" s="45" t="s">
        <v>166</v>
      </c>
      <c r="D15" s="230"/>
    </row>
    <row r="16" spans="2:10" ht="9" customHeight="1" x14ac:dyDescent="0.3">
      <c r="B16" s="228"/>
      <c r="C16" s="45"/>
      <c r="D16" s="231"/>
    </row>
    <row r="17" spans="2:5" ht="14.25" customHeight="1" x14ac:dyDescent="0.25">
      <c r="B17" s="228"/>
      <c r="C17" s="93" t="s">
        <v>168</v>
      </c>
      <c r="D17" s="231"/>
    </row>
    <row r="18" spans="2:5" ht="12" customHeight="1" x14ac:dyDescent="0.25">
      <c r="B18" s="228"/>
      <c r="C18" s="93"/>
      <c r="D18" s="231"/>
    </row>
    <row r="19" spans="2:5" x14ac:dyDescent="0.25">
      <c r="B19" s="228"/>
      <c r="C19" s="221"/>
      <c r="D19" s="231" t="s">
        <v>167</v>
      </c>
    </row>
    <row r="20" spans="2:5" x14ac:dyDescent="0.25">
      <c r="B20" s="228"/>
      <c r="D20" s="231"/>
    </row>
    <row r="21" spans="2:5" x14ac:dyDescent="0.25">
      <c r="B21" s="228"/>
      <c r="C21" s="220"/>
      <c r="D21" s="236" t="s">
        <v>183</v>
      </c>
    </row>
    <row r="22" spans="2:5" ht="8.25" customHeight="1" x14ac:dyDescent="0.25">
      <c r="B22" s="228"/>
      <c r="D22" s="231"/>
    </row>
    <row r="23" spans="2:5" x14ac:dyDescent="0.25">
      <c r="B23" s="228"/>
      <c r="D23" s="335" t="s">
        <v>169</v>
      </c>
    </row>
    <row r="24" spans="2:5" ht="20.25" customHeight="1" x14ac:dyDescent="0.25">
      <c r="B24" s="228"/>
      <c r="D24" s="335"/>
    </row>
    <row r="25" spans="2:5" ht="26.25" customHeight="1" x14ac:dyDescent="0.25">
      <c r="B25" s="228"/>
      <c r="C25" s="217"/>
      <c r="D25" s="237" t="s">
        <v>170</v>
      </c>
    </row>
    <row r="26" spans="2:5" x14ac:dyDescent="0.25">
      <c r="B26" s="228"/>
      <c r="D26" s="231"/>
    </row>
    <row r="27" spans="2:5" x14ac:dyDescent="0.25">
      <c r="B27" s="228"/>
      <c r="C27" s="219"/>
      <c r="D27" s="231" t="s">
        <v>177</v>
      </c>
    </row>
    <row r="28" spans="2:5" x14ac:dyDescent="0.25">
      <c r="B28" s="229"/>
      <c r="C28" s="226"/>
      <c r="D28" s="232"/>
      <c r="E28" s="226"/>
    </row>
    <row r="30" spans="2:5" ht="9.75" customHeight="1" x14ac:dyDescent="0.25">
      <c r="B30" s="226"/>
      <c r="C30" s="226"/>
      <c r="D30" s="226"/>
      <c r="E30" s="226"/>
    </row>
    <row r="31" spans="2:5" ht="19.5" customHeight="1" x14ac:dyDescent="0.3">
      <c r="B31" s="227"/>
      <c r="C31" s="45" t="s">
        <v>171</v>
      </c>
      <c r="D31" s="230"/>
    </row>
    <row r="32" spans="2:5" x14ac:dyDescent="0.25">
      <c r="B32" s="228"/>
      <c r="D32" s="231"/>
    </row>
    <row r="33" spans="2:5" x14ac:dyDescent="0.25">
      <c r="B33" s="228"/>
      <c r="C33" s="276" t="s">
        <v>172</v>
      </c>
      <c r="D33" s="277" t="s">
        <v>299</v>
      </c>
    </row>
    <row r="34" spans="2:5" ht="26.4" x14ac:dyDescent="0.25">
      <c r="B34" s="228"/>
      <c r="C34" s="1" t="s">
        <v>365</v>
      </c>
      <c r="D34" s="237" t="s">
        <v>306</v>
      </c>
    </row>
    <row r="35" spans="2:5" x14ac:dyDescent="0.25">
      <c r="B35" s="228"/>
      <c r="C35" s="1" t="s">
        <v>366</v>
      </c>
      <c r="D35" s="231" t="s">
        <v>307</v>
      </c>
    </row>
    <row r="36" spans="2:5" x14ac:dyDescent="0.25">
      <c r="B36" s="228"/>
      <c r="D36" s="231"/>
    </row>
    <row r="37" spans="2:5" x14ac:dyDescent="0.25">
      <c r="B37" s="228"/>
      <c r="C37" s="1" t="s">
        <v>300</v>
      </c>
      <c r="D37" s="231" t="s">
        <v>318</v>
      </c>
    </row>
    <row r="38" spans="2:5" x14ac:dyDescent="0.25">
      <c r="B38" s="228"/>
      <c r="C38" s="1" t="s">
        <v>173</v>
      </c>
      <c r="D38" s="231" t="s">
        <v>369</v>
      </c>
    </row>
    <row r="39" spans="2:5" x14ac:dyDescent="0.25">
      <c r="B39" s="228"/>
      <c r="C39" s="273" t="s">
        <v>174</v>
      </c>
      <c r="D39" s="291" t="s">
        <v>319</v>
      </c>
    </row>
    <row r="40" spans="2:5" x14ac:dyDescent="0.25">
      <c r="B40" s="229"/>
      <c r="C40" s="226"/>
      <c r="D40" s="274"/>
      <c r="E40" s="226"/>
    </row>
  </sheetData>
  <sheetProtection algorithmName="SHA-512" hashValue="0nP5LMovJ+Ppr8NbNwkre64Yqhl1C092r/HeOppTcXa2xw3eUqgm6lVOdPCKDkC7G5xFmvO+DaPrVFsIrd6ETA==" saltValue="omrKFHD7U5Mrgsb10ieO9A==" spinCount="100000" sheet="1" selectLockedCells="1"/>
  <customSheetViews>
    <customSheetView guid="{C51A57E6-B2A5-4BE9-A0A8-AFE08A3C065D}" showRuler="0">
      <pageMargins left="0.78740157499999996" right="0.78740157499999996" top="0.984251969" bottom="0.984251969" header="0.4921259845" footer="0.4921259845"/>
      <headerFooter alignWithMargins="0"/>
    </customSheetView>
  </customSheetViews>
  <mergeCells count="9">
    <mergeCell ref="D23:D24"/>
    <mergeCell ref="B1:D1"/>
    <mergeCell ref="C7:D7"/>
    <mergeCell ref="C12:E12"/>
    <mergeCell ref="C6:E6"/>
    <mergeCell ref="C8:E8"/>
    <mergeCell ref="C9:E9"/>
    <mergeCell ref="C10:E10"/>
    <mergeCell ref="C11:E11"/>
  </mergeCells>
  <phoneticPr fontId="0" type="noConversion"/>
  <hyperlinks>
    <hyperlink ref="C39" r:id="rId1"/>
    <hyperlink ref="D39" r:id="rId2"/>
    <hyperlink ref="C33" r:id="rId3"/>
    <hyperlink ref="D33" r:id="rId4"/>
  </hyperlinks>
  <pageMargins left="0.78740157480314965" right="0.78740157480314965" top="0.98425196850393704" bottom="0.98425196850393704" header="0.51181102362204722" footer="0.51181102362204722"/>
  <pageSetup paperSize="9" scale="59" orientation="portrait" horizontalDpi="300" verticalDpi="300"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4338" r:id="rId8" name="Drop Down 2">
              <controlPr defaultSize="0" autoLine="0" autoPict="0">
                <anchor moveWithCells="1">
                  <from>
                    <xdr:col>2</xdr:col>
                    <xdr:colOff>38100</xdr:colOff>
                    <xdr:row>22</xdr:row>
                    <xdr:rowOff>45720</xdr:rowOff>
                  </from>
                  <to>
                    <xdr:col>2</xdr:col>
                    <xdr:colOff>1089660</xdr:colOff>
                    <xdr:row>23</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B1:K73"/>
  <sheetViews>
    <sheetView showGridLines="0" topLeftCell="A13" zoomScale="110" zoomScaleNormal="110" workbookViewId="0">
      <selection activeCell="D27" sqref="D27:E27"/>
    </sheetView>
  </sheetViews>
  <sheetFormatPr baseColWidth="10" defaultColWidth="11.44140625" defaultRowHeight="13.2" x14ac:dyDescent="0.25"/>
  <cols>
    <col min="1" max="1" width="2.6640625" style="31" customWidth="1"/>
    <col min="2" max="2" width="32.6640625" style="31" customWidth="1"/>
    <col min="3" max="3" width="4.5546875" style="31" customWidth="1"/>
    <col min="4" max="4" width="14.44140625" style="31" customWidth="1"/>
    <col min="5" max="5" width="3.6640625" style="31" customWidth="1"/>
    <col min="6" max="6" width="14.6640625" style="31" customWidth="1"/>
    <col min="7" max="7" width="13" style="31" customWidth="1"/>
    <col min="8" max="8" width="9.44140625" style="31" customWidth="1"/>
    <col min="9" max="9" width="11.44140625" style="31"/>
    <col min="10" max="10" width="19.109375" style="31" customWidth="1"/>
    <col min="11" max="11" width="13.44140625" style="31" customWidth="1"/>
    <col min="12" max="16384" width="11.44140625" style="31"/>
  </cols>
  <sheetData>
    <row r="1" spans="2:11" ht="31.5" customHeight="1" x14ac:dyDescent="0.25">
      <c r="B1" s="13" t="s">
        <v>122</v>
      </c>
      <c r="C1" s="13"/>
      <c r="D1" s="14"/>
      <c r="E1" s="14"/>
      <c r="F1" s="14"/>
      <c r="G1" s="14"/>
      <c r="H1" s="14"/>
      <c r="I1" s="14"/>
      <c r="J1" s="14"/>
      <c r="K1" s="14"/>
    </row>
    <row r="3" spans="2:11" ht="27" customHeight="1" x14ac:dyDescent="0.25">
      <c r="B3" s="148" t="s">
        <v>99</v>
      </c>
      <c r="C3" s="60"/>
      <c r="D3" s="150"/>
      <c r="E3" s="150"/>
      <c r="F3" s="150"/>
      <c r="G3" s="150"/>
      <c r="H3" s="150"/>
      <c r="I3" s="151"/>
      <c r="J3" s="151"/>
      <c r="K3" s="152"/>
    </row>
    <row r="4" spans="2:11" ht="21" customHeight="1" x14ac:dyDescent="0.25">
      <c r="B4" s="216" t="s">
        <v>72</v>
      </c>
      <c r="C4" s="30"/>
      <c r="D4" s="351"/>
      <c r="E4" s="349"/>
      <c r="F4" s="349"/>
      <c r="G4" s="349"/>
      <c r="H4" s="349"/>
      <c r="I4" s="350"/>
      <c r="K4" s="154"/>
    </row>
    <row r="5" spans="2:11" ht="4.5" customHeight="1" x14ac:dyDescent="0.25">
      <c r="B5" s="153"/>
      <c r="C5" s="30"/>
      <c r="D5" s="149"/>
      <c r="E5" s="149"/>
      <c r="F5" s="149"/>
      <c r="G5" s="15"/>
      <c r="H5" s="15"/>
      <c r="K5" s="154"/>
    </row>
    <row r="6" spans="2:11" ht="21" customHeight="1" x14ac:dyDescent="0.25">
      <c r="B6" s="216" t="s">
        <v>74</v>
      </c>
      <c r="C6" s="30"/>
      <c r="D6" s="351"/>
      <c r="E6" s="349"/>
      <c r="F6" s="349"/>
      <c r="G6" s="349"/>
      <c r="H6" s="349"/>
      <c r="I6" s="350"/>
      <c r="K6" s="154"/>
    </row>
    <row r="7" spans="2:11" ht="4.5" customHeight="1" x14ac:dyDescent="0.25">
      <c r="B7" s="153"/>
      <c r="C7" s="30"/>
      <c r="D7" s="149"/>
      <c r="E7" s="149"/>
      <c r="F7" s="149"/>
      <c r="G7" s="15"/>
      <c r="H7" s="15"/>
      <c r="K7" s="154"/>
    </row>
    <row r="8" spans="2:11" ht="21" customHeight="1" x14ac:dyDescent="0.25">
      <c r="B8" s="216" t="s">
        <v>80</v>
      </c>
      <c r="C8" s="30"/>
      <c r="D8" s="351"/>
      <c r="E8" s="366"/>
      <c r="F8" s="366"/>
      <c r="G8" s="366"/>
      <c r="H8" s="366"/>
      <c r="I8" s="367"/>
      <c r="K8" s="154"/>
    </row>
    <row r="9" spans="2:11" ht="4.5" customHeight="1" x14ac:dyDescent="0.25">
      <c r="B9" s="153"/>
      <c r="C9" s="30"/>
      <c r="D9" s="149"/>
      <c r="E9" s="149"/>
      <c r="F9" s="149"/>
      <c r="G9" s="15"/>
      <c r="H9" s="15"/>
      <c r="K9" s="154"/>
    </row>
    <row r="10" spans="2:11" ht="21" customHeight="1" x14ac:dyDescent="0.25">
      <c r="B10" s="216" t="s">
        <v>81</v>
      </c>
      <c r="C10" s="30"/>
      <c r="D10" s="351"/>
      <c r="E10" s="349"/>
      <c r="F10" s="349"/>
      <c r="G10" s="349"/>
      <c r="H10" s="349"/>
      <c r="I10" s="350"/>
      <c r="K10" s="154"/>
    </row>
    <row r="11" spans="2:11" ht="4.5" customHeight="1" x14ac:dyDescent="0.25">
      <c r="B11" s="153"/>
      <c r="C11" s="30"/>
      <c r="D11" s="149"/>
      <c r="E11" s="149"/>
      <c r="F11" s="149"/>
      <c r="G11" s="15"/>
      <c r="H11" s="15"/>
      <c r="K11" s="154"/>
    </row>
    <row r="12" spans="2:11" ht="21" customHeight="1" x14ac:dyDescent="0.25">
      <c r="B12" s="216" t="s">
        <v>73</v>
      </c>
      <c r="C12" s="30"/>
      <c r="D12" s="351"/>
      <c r="E12" s="349"/>
      <c r="F12" s="349"/>
      <c r="G12" s="349"/>
      <c r="H12" s="349"/>
      <c r="I12" s="350"/>
      <c r="K12" s="154"/>
    </row>
    <row r="13" spans="2:11" ht="4.5" customHeight="1" x14ac:dyDescent="0.25">
      <c r="B13" s="153"/>
      <c r="C13" s="30"/>
      <c r="D13" s="149"/>
      <c r="E13" s="149"/>
      <c r="F13" s="149"/>
      <c r="G13" s="15"/>
      <c r="H13" s="15"/>
      <c r="K13" s="154"/>
    </row>
    <row r="14" spans="2:11" ht="21" customHeight="1" x14ac:dyDescent="0.25">
      <c r="B14" s="216" t="s">
        <v>283</v>
      </c>
      <c r="C14" s="30"/>
      <c r="D14" s="351"/>
      <c r="E14" s="349"/>
      <c r="F14" s="349"/>
      <c r="G14" s="349"/>
      <c r="H14" s="349"/>
      <c r="I14" s="350"/>
      <c r="K14" s="154"/>
    </row>
    <row r="15" spans="2:11" ht="4.5" customHeight="1" x14ac:dyDescent="0.25">
      <c r="B15" s="153"/>
      <c r="C15" s="30"/>
      <c r="D15" s="149"/>
      <c r="E15" s="149"/>
      <c r="F15" s="149"/>
      <c r="G15" s="15"/>
      <c r="H15" s="15"/>
      <c r="K15" s="154"/>
    </row>
    <row r="16" spans="2:11" ht="21" customHeight="1" x14ac:dyDescent="0.25">
      <c r="B16" s="216" t="s">
        <v>75</v>
      </c>
      <c r="C16" s="30"/>
      <c r="D16" s="351"/>
      <c r="E16" s="349"/>
      <c r="F16" s="349"/>
      <c r="G16" s="349"/>
      <c r="H16" s="349"/>
      <c r="I16" s="350"/>
      <c r="K16" s="154"/>
    </row>
    <row r="17" spans="2:11" ht="4.5" customHeight="1" x14ac:dyDescent="0.25">
      <c r="B17" s="153"/>
      <c r="C17" s="30"/>
      <c r="D17" s="149"/>
      <c r="E17" s="149"/>
      <c r="F17" s="149"/>
      <c r="G17" s="15"/>
      <c r="H17" s="15"/>
      <c r="K17" s="154"/>
    </row>
    <row r="18" spans="2:11" ht="21" customHeight="1" x14ac:dyDescent="0.25">
      <c r="B18" s="216" t="s">
        <v>352</v>
      </c>
      <c r="C18" s="30"/>
      <c r="D18" s="348"/>
      <c r="E18" s="349"/>
      <c r="F18" s="349"/>
      <c r="G18" s="349"/>
      <c r="H18" s="349"/>
      <c r="I18" s="350"/>
      <c r="K18" s="154"/>
    </row>
    <row r="19" spans="2:11" x14ac:dyDescent="0.25">
      <c r="B19" s="155"/>
      <c r="C19" s="194"/>
      <c r="D19" s="17"/>
      <c r="E19" s="17"/>
      <c r="F19" s="17"/>
      <c r="G19" s="16"/>
      <c r="H19" s="16"/>
      <c r="I19" s="156"/>
      <c r="J19" s="156"/>
      <c r="K19" s="157"/>
    </row>
    <row r="20" spans="2:11" ht="28.5" customHeight="1" x14ac:dyDescent="0.25">
      <c r="B20" s="158"/>
      <c r="C20" s="158"/>
      <c r="D20" s="159"/>
      <c r="E20" s="159"/>
      <c r="F20" s="159"/>
      <c r="G20" s="39"/>
      <c r="H20" s="39"/>
      <c r="I20" s="160"/>
      <c r="J20" s="160"/>
      <c r="K20" s="160"/>
    </row>
    <row r="21" spans="2:11" ht="24.75" customHeight="1" x14ac:dyDescent="0.3">
      <c r="B21" s="161" t="s">
        <v>108</v>
      </c>
      <c r="C21" s="45"/>
      <c r="D21" s="15"/>
      <c r="E21" s="15"/>
      <c r="F21" s="15"/>
      <c r="G21" s="15"/>
      <c r="H21" s="15"/>
      <c r="K21" s="154"/>
    </row>
    <row r="22" spans="2:11" ht="12" customHeight="1" x14ac:dyDescent="0.3">
      <c r="B22" s="161"/>
      <c r="C22" s="45"/>
      <c r="D22" s="15"/>
      <c r="E22" s="15"/>
      <c r="F22" s="15"/>
      <c r="G22" s="15"/>
      <c r="H22" s="15"/>
      <c r="K22" s="154"/>
    </row>
    <row r="23" spans="2:11" ht="24.75" customHeight="1" x14ac:dyDescent="0.3">
      <c r="B23" s="267" t="s">
        <v>142</v>
      </c>
      <c r="C23" s="45"/>
      <c r="D23" s="15"/>
      <c r="E23" s="15"/>
      <c r="F23" s="15"/>
      <c r="G23" s="268" t="s">
        <v>287</v>
      </c>
      <c r="H23" s="15"/>
      <c r="K23" s="154"/>
    </row>
    <row r="24" spans="2:11" ht="29.25" customHeight="1" x14ac:dyDescent="0.3">
      <c r="B24" s="271" t="s">
        <v>291</v>
      </c>
      <c r="C24" s="45"/>
      <c r="D24" s="15"/>
      <c r="E24" s="15"/>
      <c r="F24" s="15"/>
      <c r="G24" s="370" t="s">
        <v>326</v>
      </c>
      <c r="H24" s="371"/>
      <c r="I24" s="371"/>
      <c r="J24" s="371"/>
      <c r="K24" s="154"/>
    </row>
    <row r="25" spans="2:11" ht="15.75" customHeight="1" x14ac:dyDescent="0.3">
      <c r="B25" s="269"/>
      <c r="C25" s="45"/>
      <c r="D25" s="15"/>
      <c r="E25" s="15"/>
      <c r="F25" s="15"/>
      <c r="G25" s="380" t="s">
        <v>328</v>
      </c>
      <c r="H25" s="380"/>
      <c r="I25" s="380"/>
      <c r="J25" s="314"/>
      <c r="K25" s="154"/>
    </row>
    <row r="26" spans="2:11" ht="13.5" customHeight="1" x14ac:dyDescent="0.25">
      <c r="B26" s="269"/>
      <c r="C26" s="181"/>
      <c r="D26" s="361"/>
      <c r="E26" s="361"/>
      <c r="F26" s="163"/>
      <c r="G26" t="s">
        <v>327</v>
      </c>
      <c r="H26"/>
      <c r="I26"/>
      <c r="K26" s="154"/>
    </row>
    <row r="27" spans="2:11" ht="18.75" customHeight="1" x14ac:dyDescent="0.25">
      <c r="B27" s="269" t="s">
        <v>288</v>
      </c>
      <c r="C27" s="163"/>
      <c r="D27" s="374"/>
      <c r="E27" s="374"/>
      <c r="F27" s="163" t="s">
        <v>1</v>
      </c>
      <c r="G27" s="377" t="s">
        <v>290</v>
      </c>
      <c r="H27" s="378"/>
      <c r="I27" s="379"/>
      <c r="J27" s="165">
        <f>IF('Hilfstabelle Input'!D15&gt;0,'Hilfstabelle Input'!D15,0)</f>
        <v>0</v>
      </c>
      <c r="K27" s="166" t="s">
        <v>1</v>
      </c>
    </row>
    <row r="28" spans="2:11" ht="12" customHeight="1" x14ac:dyDescent="0.25">
      <c r="B28" s="167"/>
      <c r="C28" s="195"/>
      <c r="D28" s="168"/>
      <c r="E28" s="168"/>
      <c r="F28" s="163"/>
      <c r="G28"/>
      <c r="H28"/>
      <c r="I28"/>
      <c r="K28" s="154"/>
    </row>
    <row r="29" spans="2:11" ht="53.25" customHeight="1" x14ac:dyDescent="0.25">
      <c r="B29" s="270" t="s">
        <v>297</v>
      </c>
      <c r="C29" s="201"/>
      <c r="D29" s="374"/>
      <c r="E29" s="374"/>
      <c r="F29" s="163" t="s">
        <v>1</v>
      </c>
      <c r="K29" s="154"/>
    </row>
    <row r="30" spans="2:11" ht="10.5" customHeight="1" x14ac:dyDescent="0.25">
      <c r="B30" s="170"/>
      <c r="C30" s="196"/>
      <c r="D30" s="171"/>
      <c r="E30" s="168"/>
      <c r="F30" s="163"/>
      <c r="K30" s="154"/>
    </row>
    <row r="31" spans="2:11" x14ac:dyDescent="0.25">
      <c r="B31" s="164" t="s">
        <v>151</v>
      </c>
      <c r="C31" s="163"/>
      <c r="D31" s="375">
        <f>IF((D27&gt;J27),D27,J27)-D29</f>
        <v>0</v>
      </c>
      <c r="E31" s="376"/>
      <c r="F31" s="163" t="s">
        <v>1</v>
      </c>
      <c r="K31" s="154"/>
    </row>
    <row r="32" spans="2:11" ht="52.8" x14ac:dyDescent="0.25">
      <c r="B32" s="329" t="s">
        <v>360</v>
      </c>
      <c r="C32" s="328"/>
      <c r="D32" s="362"/>
      <c r="E32" s="362"/>
      <c r="F32" s="327" t="s">
        <v>359</v>
      </c>
      <c r="G32" s="328"/>
      <c r="K32" s="154"/>
    </row>
    <row r="33" spans="2:11" ht="12.75" customHeight="1" x14ac:dyDescent="0.25">
      <c r="B33" s="269" t="s">
        <v>289</v>
      </c>
      <c r="C33" s="181"/>
      <c r="D33" s="172"/>
      <c r="E33" s="168"/>
      <c r="F33" s="163"/>
      <c r="G33" s="372" t="s">
        <v>304</v>
      </c>
      <c r="H33" s="373"/>
      <c r="I33" s="373"/>
      <c r="J33" s="156"/>
      <c r="K33" s="154"/>
    </row>
    <row r="34" spans="2:11" ht="17.25" customHeight="1" x14ac:dyDescent="0.25">
      <c r="B34" s="368"/>
      <c r="C34" s="163"/>
      <c r="D34" s="374"/>
      <c r="E34" s="374"/>
      <c r="F34" s="163" t="s">
        <v>1</v>
      </c>
      <c r="G34" s="369"/>
      <c r="H34" s="369"/>
      <c r="I34" s="369"/>
      <c r="J34" s="173">
        <f>IF('Hilfstabelle Input'!D15&gt;0,'Hilfstabelle Input'!B15,0)</f>
        <v>0</v>
      </c>
      <c r="K34" s="174" t="s">
        <v>1</v>
      </c>
    </row>
    <row r="35" spans="2:11" x14ac:dyDescent="0.25">
      <c r="B35" s="368"/>
      <c r="C35" s="30"/>
      <c r="D35" s="294"/>
      <c r="E35" s="295"/>
      <c r="F35" s="30"/>
      <c r="G35" s="369"/>
      <c r="H35" s="369"/>
      <c r="I35" s="369"/>
      <c r="J35" s="296"/>
      <c r="K35" s="293"/>
    </row>
    <row r="36" spans="2:11" x14ac:dyDescent="0.25">
      <c r="B36" s="175"/>
      <c r="C36" s="197"/>
      <c r="D36" s="17"/>
      <c r="E36" s="17"/>
      <c r="F36" s="176"/>
      <c r="G36" s="156"/>
      <c r="H36" s="156"/>
      <c r="I36" s="156"/>
      <c r="J36" s="156"/>
      <c r="K36" s="157"/>
    </row>
    <row r="37" spans="2:11" ht="24.75" customHeight="1" x14ac:dyDescent="0.25">
      <c r="B37" s="177"/>
      <c r="C37" s="177"/>
      <c r="D37" s="15"/>
      <c r="E37" s="15"/>
      <c r="F37" s="15"/>
      <c r="G37" s="15"/>
      <c r="H37" s="15"/>
    </row>
    <row r="38" spans="2:11" ht="12.75" customHeight="1" x14ac:dyDescent="0.25">
      <c r="B38" s="178"/>
      <c r="C38" s="198"/>
      <c r="D38" s="150"/>
      <c r="E38" s="150"/>
      <c r="F38" s="150"/>
      <c r="G38" s="150"/>
      <c r="H38" s="150"/>
      <c r="I38" s="151"/>
      <c r="J38" s="151"/>
      <c r="K38" s="152"/>
    </row>
    <row r="39" spans="2:11" ht="12.75" customHeight="1" x14ac:dyDescent="0.3">
      <c r="B39" s="179" t="s">
        <v>17</v>
      </c>
      <c r="C39" s="199"/>
      <c r="D39" s="15"/>
      <c r="E39" s="15"/>
      <c r="F39" s="15"/>
      <c r="G39" s="15"/>
      <c r="H39" s="15"/>
      <c r="K39" s="154"/>
    </row>
    <row r="40" spans="2:11" ht="9.75" customHeight="1" x14ac:dyDescent="0.25">
      <c r="B40" s="180"/>
      <c r="C40" s="177"/>
      <c r="D40" s="15"/>
      <c r="E40" s="15"/>
      <c r="F40" s="15"/>
      <c r="G40" s="15"/>
      <c r="H40" s="15"/>
      <c r="K40" s="154"/>
    </row>
    <row r="41" spans="2:11" ht="18.75" customHeight="1" x14ac:dyDescent="0.3">
      <c r="B41" s="161" t="s">
        <v>160</v>
      </c>
      <c r="C41" s="45"/>
      <c r="D41" s="15"/>
      <c r="E41" s="15"/>
      <c r="F41" s="15"/>
      <c r="G41" s="15"/>
      <c r="H41" s="15"/>
      <c r="K41" s="154"/>
    </row>
    <row r="42" spans="2:11" ht="4.5" customHeight="1" x14ac:dyDescent="0.3">
      <c r="B42" s="161"/>
      <c r="C42" s="45"/>
      <c r="D42" s="15"/>
      <c r="E42" s="15"/>
      <c r="F42" s="15"/>
      <c r="G42" s="15"/>
      <c r="H42" s="15"/>
      <c r="K42" s="154"/>
    </row>
    <row r="43" spans="2:11" ht="18.75" customHeight="1" x14ac:dyDescent="0.3">
      <c r="B43" s="161"/>
      <c r="C43" s="342" t="str">
        <f>IF(AuswahlAnlage!B2=1," ",IF(OR(AuswahlAnlage!A2=3,AuswahlAnlage!A2=9,AuswahlAnlage!A2=10,AuswahlAnlage!A2=11,AuswahlAnlage!A2=12,AuswahlAnlage!A2=14,AuswahlAnlage!A2=18,AuswahlAnlage!A2=33,AuswahlAnlage!A2=52,AuswahlAnlage!A2=56,AuswahlAnlage!A2=62,AuswahlAnlage!A2=63,AuswahlAnlage!A2=64,AuswahlAnlage!A2=65),"Hier keine weiteren Angaben erforderlich","Bitte den genauen Anlagetyp hier auswählen:"))</f>
        <v xml:space="preserve"> </v>
      </c>
      <c r="D43" s="342"/>
      <c r="E43" s="342"/>
      <c r="F43" s="342"/>
      <c r="G43" s="342"/>
      <c r="H43" s="342"/>
      <c r="I43" s="342"/>
      <c r="K43" s="154"/>
    </row>
    <row r="44" spans="2:11" ht="4.5" customHeight="1" x14ac:dyDescent="0.3">
      <c r="B44" s="161"/>
      <c r="C44" s="45"/>
      <c r="D44" s="15"/>
      <c r="E44" s="15"/>
      <c r="F44" s="15"/>
      <c r="G44" s="15"/>
      <c r="H44" s="15"/>
      <c r="K44" s="154"/>
    </row>
    <row r="45" spans="2:11" ht="12.75" customHeight="1" x14ac:dyDescent="0.3">
      <c r="B45" s="204"/>
      <c r="C45" s="238"/>
      <c r="D45" s="149"/>
      <c r="E45" s="149"/>
      <c r="F45" s="149"/>
      <c r="G45" s="149"/>
      <c r="H45" s="149"/>
      <c r="I45" s="149"/>
      <c r="J45" s="149"/>
      <c r="K45" s="154"/>
    </row>
    <row r="46" spans="2:11" ht="12.75" customHeight="1" x14ac:dyDescent="0.3">
      <c r="B46" s="205"/>
      <c r="C46" s="239"/>
      <c r="D46" s="16"/>
      <c r="E46" s="16"/>
      <c r="F46" s="16"/>
      <c r="G46" s="16"/>
      <c r="H46" s="156"/>
      <c r="I46" s="156"/>
      <c r="J46" s="156"/>
      <c r="K46" s="157"/>
    </row>
    <row r="47" spans="2:11" ht="24.75" customHeight="1" x14ac:dyDescent="0.25">
      <c r="B47" s="181"/>
      <c r="C47" s="181"/>
      <c r="D47" s="23"/>
      <c r="E47" s="23"/>
      <c r="F47" s="163"/>
      <c r="K47" s="156"/>
    </row>
    <row r="48" spans="2:11" ht="18" customHeight="1" x14ac:dyDescent="0.3">
      <c r="B48" s="182" t="s">
        <v>114</v>
      </c>
      <c r="C48" s="200"/>
      <c r="D48" s="183"/>
      <c r="E48" s="151"/>
      <c r="F48" s="151"/>
      <c r="G48" s="151"/>
      <c r="H48" s="151"/>
      <c r="I48" s="151"/>
      <c r="J48" s="151"/>
      <c r="K48" s="154"/>
    </row>
    <row r="49" spans="2:11" ht="4.5" customHeight="1" x14ac:dyDescent="0.25">
      <c r="B49" s="167"/>
      <c r="C49" s="195"/>
      <c r="D49" s="168"/>
      <c r="F49" s="163"/>
      <c r="K49" s="154"/>
    </row>
    <row r="50" spans="2:11" x14ac:dyDescent="0.25">
      <c r="B50" s="203" t="s">
        <v>17</v>
      </c>
      <c r="C50" s="57"/>
      <c r="D50" s="353">
        <f>IF(Bilanzzeitraum!F1=1," ",(VLOOKUP(Bilanzzeitraum!F1,Bilanzzeitraum!A2:C39,3,FALSE)))</f>
        <v>2019</v>
      </c>
      <c r="E50" s="353"/>
      <c r="F50" s="184"/>
      <c r="K50" s="154"/>
    </row>
    <row r="51" spans="2:11" ht="4.5" customHeight="1" x14ac:dyDescent="0.25">
      <c r="B51" s="169"/>
      <c r="C51" s="201"/>
      <c r="D51" s="47"/>
      <c r="E51" s="162"/>
      <c r="F51" s="184"/>
      <c r="K51" s="154"/>
    </row>
    <row r="52" spans="2:11" ht="25.5" customHeight="1" x14ac:dyDescent="0.25">
      <c r="B52" s="203" t="s">
        <v>219</v>
      </c>
      <c r="C52" s="57"/>
      <c r="D52" s="355" t="str">
        <f>Hilfstabelle!B4</f>
        <v xml:space="preserve"> </v>
      </c>
      <c r="E52" s="356"/>
      <c r="F52" s="356"/>
      <c r="G52" s="356"/>
      <c r="H52" s="356"/>
      <c r="I52" s="356"/>
      <c r="J52" s="357"/>
      <c r="K52" s="154"/>
    </row>
    <row r="53" spans="2:11" ht="30" customHeight="1" x14ac:dyDescent="0.25">
      <c r="B53" s="203"/>
      <c r="C53" s="57"/>
      <c r="D53" s="358" t="str">
        <f>Hilfstabelle!B43</f>
        <v xml:space="preserve"> </v>
      </c>
      <c r="E53" s="359"/>
      <c r="F53" s="359"/>
      <c r="G53" s="359"/>
      <c r="H53" s="359"/>
      <c r="I53" s="359"/>
      <c r="J53" s="360"/>
      <c r="K53" s="154"/>
    </row>
    <row r="54" spans="2:11" ht="4.5" customHeight="1" x14ac:dyDescent="0.25">
      <c r="B54" s="169"/>
      <c r="C54" s="201"/>
      <c r="D54" s="47"/>
      <c r="E54" s="162"/>
      <c r="F54" s="184"/>
      <c r="K54" s="154"/>
    </row>
    <row r="55" spans="2:11" x14ac:dyDescent="0.25">
      <c r="B55" s="185" t="s">
        <v>116</v>
      </c>
      <c r="D55" s="352" t="str">
        <f>Hilfstabelle!B6</f>
        <v xml:space="preserve"> </v>
      </c>
      <c r="E55" s="353"/>
      <c r="F55" s="184"/>
      <c r="K55" s="154"/>
    </row>
    <row r="56" spans="2:11" ht="4.5" customHeight="1" x14ac:dyDescent="0.25">
      <c r="B56" s="185"/>
      <c r="D56" s="47"/>
      <c r="E56" s="162"/>
      <c r="F56" s="184"/>
      <c r="G56" s="346"/>
      <c r="H56" s="346"/>
      <c r="I56" s="346"/>
      <c r="J56" s="346"/>
      <c r="K56" s="347"/>
    </row>
    <row r="57" spans="2:11" x14ac:dyDescent="0.25">
      <c r="B57" s="185" t="s">
        <v>10</v>
      </c>
      <c r="D57" s="353" t="str">
        <f>Hilfstabelle!B8</f>
        <v xml:space="preserve"> </v>
      </c>
      <c r="E57" s="353"/>
      <c r="F57" s="184" t="s">
        <v>1</v>
      </c>
      <c r="G57" s="346"/>
      <c r="H57" s="346"/>
      <c r="I57" s="346"/>
      <c r="J57" s="346"/>
      <c r="K57" s="347"/>
    </row>
    <row r="58" spans="2:11" ht="4.5" customHeight="1" x14ac:dyDescent="0.25">
      <c r="B58" s="185"/>
      <c r="D58" s="47"/>
      <c r="E58" s="162"/>
      <c r="F58" s="184"/>
      <c r="G58" s="346"/>
      <c r="H58" s="346"/>
      <c r="I58" s="346"/>
      <c r="J58" s="346"/>
      <c r="K58" s="347"/>
    </row>
    <row r="59" spans="2:11" x14ac:dyDescent="0.25">
      <c r="B59" s="185" t="s">
        <v>11</v>
      </c>
      <c r="D59" s="352" t="str">
        <f>Hilfstabelle!B11</f>
        <v xml:space="preserve"> </v>
      </c>
      <c r="E59" s="353"/>
      <c r="F59" s="184"/>
      <c r="K59" s="154"/>
    </row>
    <row r="60" spans="2:11" ht="4.5" customHeight="1" x14ac:dyDescent="0.25">
      <c r="B60" s="185"/>
      <c r="D60" s="47"/>
      <c r="E60" s="162"/>
      <c r="F60" s="184"/>
      <c r="K60" s="154"/>
    </row>
    <row r="61" spans="2:11" ht="26.4" x14ac:dyDescent="0.25">
      <c r="B61" s="169" t="s">
        <v>115</v>
      </c>
      <c r="D61" s="353" t="str">
        <f>Hilfstabelle!B14</f>
        <v xml:space="preserve"> </v>
      </c>
      <c r="E61" s="353"/>
      <c r="F61" s="184" t="str">
        <f>IF(D61=" ","","%")</f>
        <v/>
      </c>
      <c r="K61" s="154"/>
    </row>
    <row r="62" spans="2:11" ht="4.5" customHeight="1" x14ac:dyDescent="0.25">
      <c r="B62" s="185"/>
      <c r="D62" s="47"/>
      <c r="E62" s="162"/>
      <c r="F62" s="184"/>
      <c r="K62" s="154"/>
    </row>
    <row r="63" spans="2:11" x14ac:dyDescent="0.25">
      <c r="B63" s="185" t="s">
        <v>14</v>
      </c>
      <c r="D63" s="352" t="str">
        <f>Hilfstabelle!B17</f>
        <v xml:space="preserve"> </v>
      </c>
      <c r="E63" s="352"/>
      <c r="F63" s="184" t="str">
        <f>IF(D63=" ","","%")</f>
        <v/>
      </c>
      <c r="H63" s="214"/>
      <c r="K63" s="154"/>
    </row>
    <row r="64" spans="2:11" ht="4.5" customHeight="1" x14ac:dyDescent="0.25">
      <c r="B64" s="185"/>
      <c r="D64" s="354"/>
      <c r="E64" s="354"/>
      <c r="F64" s="184"/>
      <c r="K64" s="154"/>
    </row>
    <row r="65" spans="2:11" x14ac:dyDescent="0.25">
      <c r="B65" s="185" t="s">
        <v>52</v>
      </c>
      <c r="D65" s="353" t="str">
        <f>Hilfstabelle!B21</f>
        <v xml:space="preserve"> </v>
      </c>
      <c r="E65" s="353"/>
      <c r="F65" s="184" t="str">
        <f>Hilfstabelle!B24</f>
        <v xml:space="preserve"> </v>
      </c>
      <c r="I65" s="31" t="str">
        <f>IF(F65="%","entspricht",IF(F65="% des Druckfarbenverbrauchs","entspricht"," "))</f>
        <v xml:space="preserve"> </v>
      </c>
      <c r="J65" s="186" t="str">
        <f>IF(F65="%",(D65*Lösemittelbilanz!I17)/100,IF(F65="% des Druckfarbenverbrauchs",(D65*Lösemittelbilanz!I17)/100," "))</f>
        <v xml:space="preserve"> </v>
      </c>
      <c r="K65" s="154" t="str">
        <f>IF(F65="%","t/a"," ")</f>
        <v xml:space="preserve"> </v>
      </c>
    </row>
    <row r="66" spans="2:11" ht="4.5" customHeight="1" x14ac:dyDescent="0.25">
      <c r="B66" s="187"/>
      <c r="C66" s="202"/>
      <c r="D66" s="47"/>
      <c r="E66" s="184"/>
      <c r="K66" s="154"/>
    </row>
    <row r="67" spans="2:11" ht="4.5" customHeight="1" x14ac:dyDescent="0.25">
      <c r="B67" s="187"/>
      <c r="C67" s="202"/>
      <c r="D67" s="47"/>
      <c r="E67" s="184"/>
      <c r="K67" s="154"/>
    </row>
    <row r="68" spans="2:11" ht="25.5" customHeight="1" x14ac:dyDescent="0.25">
      <c r="B68" s="187"/>
      <c r="C68" s="202"/>
      <c r="D68" s="343" t="str">
        <f>IF(D31&gt;D57,"Tätigkeit / Anlage unterliegt der Verordnung, Lösemittelbilanz erstellen","Tätigkeit / Anlage unterliegt nicht der Verordnung")</f>
        <v>Tätigkeit / Anlage unterliegt nicht der Verordnung</v>
      </c>
      <c r="E68" s="344"/>
      <c r="F68" s="344"/>
      <c r="G68" s="344"/>
      <c r="H68" s="344"/>
      <c r="I68" s="344"/>
      <c r="J68" s="345"/>
      <c r="K68" s="154"/>
    </row>
    <row r="69" spans="2:11" x14ac:dyDescent="0.25">
      <c r="B69" s="188"/>
      <c r="C69" s="156"/>
      <c r="D69" s="189"/>
      <c r="E69" s="156"/>
      <c r="F69" s="156"/>
      <c r="G69" s="156"/>
      <c r="H69" s="156"/>
      <c r="I69" s="156"/>
      <c r="J69" s="156"/>
      <c r="K69" s="157"/>
    </row>
    <row r="70" spans="2:11" ht="16.5" customHeight="1" x14ac:dyDescent="0.25"/>
    <row r="71" spans="2:11" ht="29.25" customHeight="1" x14ac:dyDescent="0.25">
      <c r="B71" s="363" t="s">
        <v>158</v>
      </c>
      <c r="C71" s="364"/>
      <c r="D71" s="364"/>
      <c r="E71" s="364"/>
      <c r="F71" s="364"/>
      <c r="G71" s="364"/>
      <c r="H71" s="364"/>
      <c r="I71" s="364"/>
      <c r="J71" s="364"/>
      <c r="K71" s="365"/>
    </row>
    <row r="73" spans="2:11" x14ac:dyDescent="0.25">
      <c r="B73"/>
      <c r="C73" s="190"/>
    </row>
  </sheetData>
  <sheetProtection algorithmName="SHA-512" hashValue="iYGfKpbPKrK4+Gv0+AHAvaG+Jq3+fxmuO1JHUx/s7udXX9jwDFFPF3/jKA8GqfTlqVfuehQ/wrHRAQ/TFAkT4g==" saltValue="fTdUfPvROfSIf6k8OW7sbA==" spinCount="100000" sheet="1" selectLockedCells="1" autoFilter="0" pivotTables="0"/>
  <customSheetViews>
    <customSheetView guid="{C51A57E6-B2A5-4BE9-A0A8-AFE08A3C065D}" showGridLines="0" fitToPage="1" showRuler="0">
      <pageMargins left="0.78740157499999996" right="0.78740157499999996" top="0.984251969" bottom="0.984251969" header="0.4921259845" footer="0.4921259845"/>
      <pageSetup paperSize="9" scale="59" orientation="portrait" horizontalDpi="4294967293" verticalDpi="0" r:id="rId1"/>
      <headerFooter alignWithMargins="0"/>
    </customSheetView>
  </customSheetViews>
  <mergeCells count="34">
    <mergeCell ref="B34:B35"/>
    <mergeCell ref="G34:I35"/>
    <mergeCell ref="G24:J24"/>
    <mergeCell ref="G33:I33"/>
    <mergeCell ref="D29:E29"/>
    <mergeCell ref="D31:E31"/>
    <mergeCell ref="D27:E27"/>
    <mergeCell ref="D34:E34"/>
    <mergeCell ref="G27:I27"/>
    <mergeCell ref="G25:I25"/>
    <mergeCell ref="D14:I14"/>
    <mergeCell ref="D12:I12"/>
    <mergeCell ref="D4:I4"/>
    <mergeCell ref="D10:I10"/>
    <mergeCell ref="D8:I8"/>
    <mergeCell ref="D6:I6"/>
    <mergeCell ref="B71:K71"/>
    <mergeCell ref="D50:E50"/>
    <mergeCell ref="D55:E55"/>
    <mergeCell ref="D57:E57"/>
    <mergeCell ref="D65:E65"/>
    <mergeCell ref="C43:I43"/>
    <mergeCell ref="D68:J68"/>
    <mergeCell ref="G56:K58"/>
    <mergeCell ref="D18:I18"/>
    <mergeCell ref="D16:I16"/>
    <mergeCell ref="D59:E59"/>
    <mergeCell ref="D64:E64"/>
    <mergeCell ref="D63:E63"/>
    <mergeCell ref="D61:E61"/>
    <mergeCell ref="D52:J52"/>
    <mergeCell ref="D53:J53"/>
    <mergeCell ref="D26:E26"/>
    <mergeCell ref="D32:E32"/>
  </mergeCells>
  <phoneticPr fontId="0" type="noConversion"/>
  <conditionalFormatting sqref="B32">
    <cfRule type="expression" dxfId="5" priority="9">
      <formula>$D$55="16.3"</formula>
    </cfRule>
    <cfRule type="expression" dxfId="4" priority="1">
      <formula>$D$55="16.2"</formula>
    </cfRule>
  </conditionalFormatting>
  <conditionalFormatting sqref="D32:E32">
    <cfRule type="expression" dxfId="3" priority="5">
      <formula>$D$55="16.2"</formula>
    </cfRule>
    <cfRule type="expression" dxfId="2" priority="4">
      <formula>$D$55="16.3"</formula>
    </cfRule>
  </conditionalFormatting>
  <conditionalFormatting sqref="F32">
    <cfRule type="expression" dxfId="1" priority="3">
      <formula>$D$55="16.2"</formula>
    </cfRule>
    <cfRule type="expression" dxfId="0" priority="2">
      <formula>$D$55="16.3"</formula>
    </cfRule>
  </conditionalFormatting>
  <hyperlinks>
    <hyperlink ref="B71:K71" location="Lösemittelbilanz!A1" display="Lösemittelbilanz: Eingabe der Input- und Outputmengen"/>
    <hyperlink ref="G33:I33" location="Input!A1" display="FK: manuelle Berechnung"/>
    <hyperlink ref="G27:I27" location="Input!A1" display="I1: eingesetzte LM im Bilanzzeitraum "/>
  </hyperlinks>
  <pageMargins left="0.78740157499999996" right="0.78740157499999996" top="0.984251969" bottom="0.984251969" header="0.4921259845" footer="0.4921259845"/>
  <pageSetup paperSize="9" scale="64"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47" r:id="rId5" name="Drop Down 27">
              <controlPr locked="0" defaultSize="0" autoLine="0" autoPict="0">
                <anchor moveWithCells="1">
                  <from>
                    <xdr:col>2</xdr:col>
                    <xdr:colOff>0</xdr:colOff>
                    <xdr:row>37</xdr:row>
                    <xdr:rowOff>99060</xdr:rowOff>
                  </from>
                  <to>
                    <xdr:col>5</xdr:col>
                    <xdr:colOff>518160</xdr:colOff>
                    <xdr:row>38</xdr:row>
                    <xdr:rowOff>137160</xdr:rowOff>
                  </to>
                </anchor>
              </controlPr>
            </control>
          </mc:Choice>
        </mc:AlternateContent>
        <mc:AlternateContent xmlns:mc="http://schemas.openxmlformats.org/markup-compatibility/2006">
          <mc:Choice Requires="x14">
            <control shapeId="5198" r:id="rId6" name="Drop Down 78">
              <controlPr locked="0" defaultSize="0" autoLine="0" autoPict="0">
                <anchor moveWithCells="1">
                  <from>
                    <xdr:col>2</xdr:col>
                    <xdr:colOff>0</xdr:colOff>
                    <xdr:row>39</xdr:row>
                    <xdr:rowOff>83820</xdr:rowOff>
                  </from>
                  <to>
                    <xdr:col>10</xdr:col>
                    <xdr:colOff>601980</xdr:colOff>
                    <xdr:row>40</xdr:row>
                    <xdr:rowOff>190500</xdr:rowOff>
                  </to>
                </anchor>
              </controlPr>
            </control>
          </mc:Choice>
        </mc:AlternateContent>
        <mc:AlternateContent xmlns:mc="http://schemas.openxmlformats.org/markup-compatibility/2006">
          <mc:Choice Requires="x14">
            <control shapeId="5216" r:id="rId7" name="Drop Down 96">
              <controlPr locked="0" defaultSize="0" autoLine="0" autoPict="0">
                <anchor moveWithCells="1">
                  <from>
                    <xdr:col>2</xdr:col>
                    <xdr:colOff>0</xdr:colOff>
                    <xdr:row>43</xdr:row>
                    <xdr:rowOff>0</xdr:rowOff>
                  </from>
                  <to>
                    <xdr:col>10</xdr:col>
                    <xdr:colOff>601980</xdr:colOff>
                    <xdr:row>44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IK123"/>
  <sheetViews>
    <sheetView topLeftCell="A22" workbookViewId="0">
      <selection activeCell="E58" sqref="E58:F58"/>
    </sheetView>
  </sheetViews>
  <sheetFormatPr baseColWidth="10" defaultColWidth="11.44140625" defaultRowHeight="15" customHeight="1" x14ac:dyDescent="0.25"/>
  <cols>
    <col min="1" max="1" width="2.88671875" style="15" customWidth="1"/>
    <col min="2" max="3" width="4.109375" style="15" customWidth="1"/>
    <col min="4" max="4" width="14" style="15" customWidth="1"/>
    <col min="5" max="5" width="4.109375" style="15" customWidth="1"/>
    <col min="6" max="6" width="6.5546875" style="15" customWidth="1"/>
    <col min="7" max="7" width="16.109375" style="15" customWidth="1"/>
    <col min="8" max="8" width="20.6640625" style="15" customWidth="1"/>
    <col min="9" max="9" width="16.5546875" style="15" customWidth="1"/>
    <col min="10" max="10" width="6.88671875" style="15" customWidth="1"/>
    <col min="11" max="11" width="6" style="15" customWidth="1"/>
    <col min="12" max="12" width="11.44140625" style="15"/>
    <col min="13" max="13" width="10" style="15" customWidth="1"/>
    <col min="14" max="14" width="5.5546875" style="15" customWidth="1"/>
    <col min="15" max="15" width="11.33203125" style="15" customWidth="1"/>
    <col min="16" max="16" width="11.6640625" style="15" customWidth="1"/>
    <col min="17" max="17" width="8" style="15" customWidth="1"/>
    <col min="18" max="18" width="5.6640625" style="15" customWidth="1"/>
    <col min="19" max="19" width="11.6640625" style="15" customWidth="1"/>
    <col min="20" max="16384" width="11.44140625" style="15"/>
  </cols>
  <sheetData>
    <row r="1" spans="2:41" ht="28.5" customHeight="1" x14ac:dyDescent="0.25">
      <c r="B1" s="14"/>
      <c r="C1" s="13" t="s">
        <v>113</v>
      </c>
      <c r="D1" s="13"/>
      <c r="E1" s="13"/>
      <c r="F1" s="13"/>
      <c r="G1" s="13"/>
      <c r="H1" s="14"/>
      <c r="I1" s="14"/>
      <c r="J1" s="14"/>
      <c r="K1" s="14"/>
      <c r="L1" s="14"/>
      <c r="M1" s="14"/>
      <c r="N1" s="14"/>
      <c r="O1" s="14"/>
      <c r="P1" s="14"/>
      <c r="Q1" s="14"/>
      <c r="R1" s="14"/>
      <c r="S1" s="14"/>
    </row>
    <row r="2" spans="2:41" ht="18.75" customHeight="1" x14ac:dyDescent="0.25">
      <c r="B2" s="59"/>
      <c r="C2" s="59"/>
      <c r="D2" s="59"/>
      <c r="E2" s="59"/>
      <c r="F2" s="59"/>
      <c r="G2" s="59"/>
      <c r="H2" s="59"/>
      <c r="I2" s="59"/>
      <c r="J2" s="59"/>
      <c r="K2" s="59"/>
      <c r="L2" s="59"/>
      <c r="M2" s="59"/>
      <c r="N2" s="59"/>
      <c r="O2" s="59"/>
      <c r="P2" s="59"/>
      <c r="Q2" s="59"/>
      <c r="R2" s="59"/>
      <c r="S2" s="59"/>
      <c r="T2" s="93"/>
      <c r="U2" s="49"/>
      <c r="V2" s="49"/>
      <c r="W2" s="49"/>
      <c r="X2" s="49"/>
      <c r="Y2" s="49"/>
      <c r="Z2" s="49"/>
      <c r="AA2" s="49"/>
      <c r="AB2" s="31"/>
      <c r="AC2" s="31"/>
      <c r="AD2" s="31"/>
      <c r="AE2" s="31"/>
      <c r="AF2" s="31"/>
      <c r="AG2" s="31"/>
      <c r="AH2" s="31"/>
      <c r="AI2" s="31"/>
      <c r="AJ2" s="31"/>
      <c r="AK2" s="31"/>
      <c r="AL2" s="31"/>
      <c r="AM2" s="31"/>
      <c r="AN2" s="31"/>
      <c r="AO2" s="31"/>
    </row>
    <row r="3" spans="2:41" ht="21" customHeight="1" x14ac:dyDescent="0.25">
      <c r="B3" s="21"/>
      <c r="C3" s="60" t="s">
        <v>123</v>
      </c>
      <c r="D3" s="60"/>
      <c r="E3" s="60"/>
      <c r="F3" s="60"/>
      <c r="G3" s="60"/>
      <c r="H3" s="60"/>
      <c r="S3" s="20"/>
      <c r="U3" s="49"/>
      <c r="V3" s="49"/>
      <c r="W3" s="49"/>
      <c r="X3" s="49"/>
      <c r="Y3" s="49"/>
      <c r="Z3" s="49"/>
      <c r="AA3" s="49"/>
    </row>
    <row r="4" spans="2:41" s="49" customFormat="1" ht="15" customHeight="1" x14ac:dyDescent="0.25">
      <c r="B4" s="61"/>
      <c r="G4" s="418" t="s">
        <v>17</v>
      </c>
      <c r="H4" s="418"/>
      <c r="I4" s="258">
        <f>IF(Bilanzzeitraum!F1=1," ",(VLOOKUP(Bilanzzeitraum!F1,Bilanzzeitraum!A2:C39,3,FALSE)))</f>
        <v>2019</v>
      </c>
      <c r="J4" s="258"/>
      <c r="K4" s="54"/>
      <c r="L4" s="54"/>
      <c r="M4" s="54"/>
      <c r="N4" s="54"/>
      <c r="S4" s="94"/>
    </row>
    <row r="5" spans="2:41" s="49" customFormat="1" ht="16.5" customHeight="1" x14ac:dyDescent="0.25">
      <c r="B5" s="61"/>
      <c r="G5" s="419" t="s">
        <v>116</v>
      </c>
      <c r="H5" s="419"/>
      <c r="I5" s="258" t="str">
        <f>Rahmendaten!D55</f>
        <v xml:space="preserve"> </v>
      </c>
      <c r="J5" s="258"/>
      <c r="K5" s="54"/>
      <c r="L5" s="54"/>
      <c r="M5" s="54"/>
      <c r="N5" s="54"/>
      <c r="S5" s="94"/>
    </row>
    <row r="6" spans="2:41" s="49" customFormat="1" ht="15" customHeight="1" x14ac:dyDescent="0.25">
      <c r="B6" s="61"/>
      <c r="G6" s="419" t="s">
        <v>10</v>
      </c>
      <c r="H6" s="419"/>
      <c r="I6" s="258" t="str">
        <f>Rahmendaten!D57</f>
        <v xml:space="preserve"> </v>
      </c>
      <c r="J6" s="258" t="s">
        <v>1</v>
      </c>
      <c r="K6" s="54"/>
      <c r="L6" s="54"/>
      <c r="M6" s="54"/>
      <c r="N6" s="54"/>
      <c r="P6" s="93"/>
      <c r="Q6" s="93"/>
      <c r="R6" s="93"/>
      <c r="S6" s="95"/>
      <c r="T6" s="93"/>
    </row>
    <row r="7" spans="2:41" s="49" customFormat="1" ht="15" customHeight="1" x14ac:dyDescent="0.25">
      <c r="B7" s="61"/>
      <c r="G7" s="419" t="s">
        <v>11</v>
      </c>
      <c r="H7" s="419"/>
      <c r="I7" s="258" t="str">
        <f>Rahmendaten!D59</f>
        <v xml:space="preserve"> </v>
      </c>
      <c r="J7" s="258"/>
      <c r="K7" s="54"/>
      <c r="L7" s="54"/>
      <c r="M7" s="54"/>
      <c r="N7" s="54"/>
      <c r="P7" s="411"/>
      <c r="Q7" s="411"/>
      <c r="R7" s="93"/>
      <c r="S7" s="97"/>
      <c r="T7" s="56"/>
    </row>
    <row r="8" spans="2:41" s="49" customFormat="1" ht="15" customHeight="1" x14ac:dyDescent="0.25">
      <c r="B8" s="61"/>
      <c r="G8" s="419" t="s">
        <v>12</v>
      </c>
      <c r="H8" s="419"/>
      <c r="I8" s="258" t="str">
        <f>Rahmendaten!D61</f>
        <v xml:space="preserve"> </v>
      </c>
      <c r="J8" s="258" t="str">
        <f>Rahmendaten!F61</f>
        <v/>
      </c>
      <c r="K8" s="54"/>
      <c r="L8" s="54"/>
      <c r="M8" s="54"/>
      <c r="N8" s="54"/>
      <c r="P8" s="93"/>
      <c r="Q8" s="93"/>
      <c r="R8" s="93"/>
      <c r="S8" s="95"/>
      <c r="T8" s="96"/>
    </row>
    <row r="9" spans="2:41" s="49" customFormat="1" ht="15" customHeight="1" x14ac:dyDescent="0.25">
      <c r="B9" s="61"/>
      <c r="G9" s="419" t="s">
        <v>132</v>
      </c>
      <c r="H9" s="419"/>
      <c r="I9" s="259" t="str">
        <f>Rahmendaten!D63</f>
        <v xml:space="preserve"> </v>
      </c>
      <c r="J9" s="258" t="str">
        <f>IF(I9=" ","","%")</f>
        <v/>
      </c>
      <c r="K9" s="54"/>
      <c r="L9" s="54"/>
      <c r="M9" s="54"/>
      <c r="N9" s="54"/>
      <c r="P9" s="93"/>
      <c r="Q9" s="93"/>
      <c r="R9" s="93"/>
      <c r="S9" s="97"/>
      <c r="T9" s="56"/>
    </row>
    <row r="10" spans="2:41" s="49" customFormat="1" ht="15" customHeight="1" x14ac:dyDescent="0.25">
      <c r="B10" s="61"/>
      <c r="G10" s="419" t="s">
        <v>131</v>
      </c>
      <c r="H10" s="419"/>
      <c r="I10" s="258" t="str">
        <f>Rahmendaten!D65</f>
        <v xml:space="preserve"> </v>
      </c>
      <c r="J10" s="258" t="str">
        <f>Rahmendaten!F65</f>
        <v xml:space="preserve"> </v>
      </c>
      <c r="K10" s="54"/>
      <c r="L10" s="54" t="str">
        <f>Rahmendaten!I65</f>
        <v xml:space="preserve"> </v>
      </c>
      <c r="M10" s="71" t="str">
        <f>Rahmendaten!J65</f>
        <v xml:space="preserve"> </v>
      </c>
      <c r="N10" s="54" t="str">
        <f>Rahmendaten!K65</f>
        <v xml:space="preserve"> </v>
      </c>
      <c r="P10" s="93"/>
      <c r="Q10" s="93"/>
      <c r="R10" s="93"/>
      <c r="S10" s="95"/>
      <c r="T10" s="93"/>
    </row>
    <row r="11" spans="2:41" s="49" customFormat="1" ht="15" customHeight="1" x14ac:dyDescent="0.25">
      <c r="B11" s="61"/>
      <c r="G11" s="419" t="s">
        <v>49</v>
      </c>
      <c r="H11" s="419"/>
      <c r="I11" s="64">
        <f>Rahmendaten!D31</f>
        <v>0</v>
      </c>
      <c r="J11" s="258" t="s">
        <v>1</v>
      </c>
      <c r="K11" s="54"/>
      <c r="O11" s="54"/>
      <c r="P11" s="93"/>
      <c r="Q11" s="93"/>
      <c r="R11" s="93"/>
      <c r="S11" s="95"/>
      <c r="T11" s="93"/>
    </row>
    <row r="12" spans="2:41" ht="15" customHeight="1" x14ac:dyDescent="0.25">
      <c r="B12" s="32"/>
      <c r="C12" s="16"/>
      <c r="D12" s="16"/>
      <c r="E12" s="16"/>
      <c r="F12" s="16"/>
      <c r="G12" s="16"/>
      <c r="H12" s="16"/>
      <c r="I12" s="16"/>
      <c r="J12" s="16"/>
      <c r="K12" s="16"/>
      <c r="L12" s="16"/>
      <c r="M12" s="16"/>
      <c r="N12" s="16"/>
      <c r="O12" s="16"/>
      <c r="P12" s="16"/>
      <c r="Q12" s="16"/>
      <c r="R12" s="16"/>
      <c r="S12" s="38"/>
    </row>
    <row r="13" spans="2:41" ht="15" customHeight="1" x14ac:dyDescent="0.25">
      <c r="B13" s="16"/>
      <c r="C13" s="16"/>
      <c r="D13" s="16"/>
      <c r="E13" s="16"/>
      <c r="F13" s="16"/>
      <c r="G13" s="16"/>
      <c r="H13" s="16"/>
      <c r="I13" s="16"/>
      <c r="J13" s="16"/>
      <c r="K13" s="16"/>
      <c r="L13" s="16"/>
      <c r="M13" s="16"/>
      <c r="N13" s="16"/>
      <c r="O13" s="16"/>
      <c r="P13" s="16"/>
      <c r="Q13" s="16"/>
      <c r="R13" s="16"/>
      <c r="S13" s="16"/>
    </row>
    <row r="14" spans="2:41" s="49" customFormat="1" ht="18" customHeight="1" x14ac:dyDescent="0.25">
      <c r="B14" s="61"/>
      <c r="C14" s="412" t="s">
        <v>119</v>
      </c>
      <c r="D14" s="412"/>
      <c r="E14" s="412"/>
      <c r="F14" s="412"/>
      <c r="G14" s="412"/>
      <c r="S14" s="98"/>
    </row>
    <row r="15" spans="2:41" s="49" customFormat="1" ht="15" customHeight="1" x14ac:dyDescent="0.25">
      <c r="B15" s="61"/>
      <c r="F15" s="62"/>
      <c r="G15" s="413" t="s">
        <v>262</v>
      </c>
      <c r="H15" s="414"/>
      <c r="I15" s="64">
        <f>MAX(Rahmendaten!D27,Rahmendaten!J27)</f>
        <v>0</v>
      </c>
      <c r="J15" s="62" t="s">
        <v>1</v>
      </c>
      <c r="S15" s="94"/>
    </row>
    <row r="16" spans="2:41" s="49" customFormat="1" ht="27.75" customHeight="1" x14ac:dyDescent="0.25">
      <c r="B16" s="61"/>
      <c r="F16" s="62"/>
      <c r="G16" s="416" t="s">
        <v>263</v>
      </c>
      <c r="H16" s="417"/>
      <c r="I16" s="234"/>
      <c r="J16" s="62" t="s">
        <v>1</v>
      </c>
      <c r="S16" s="94"/>
    </row>
    <row r="17" spans="2:19" s="49" customFormat="1" ht="15" customHeight="1" x14ac:dyDescent="0.25">
      <c r="B17" s="61"/>
      <c r="F17" s="62"/>
      <c r="G17" s="62" t="s">
        <v>264</v>
      </c>
      <c r="I17" s="64">
        <f>I15+I16</f>
        <v>0</v>
      </c>
      <c r="J17" s="62" t="s">
        <v>1</v>
      </c>
      <c r="S17" s="94"/>
    </row>
    <row r="18" spans="2:19" s="49" customFormat="1" ht="15" customHeight="1" x14ac:dyDescent="0.25">
      <c r="B18" s="65"/>
      <c r="C18" s="66"/>
      <c r="D18" s="66"/>
      <c r="E18" s="66"/>
      <c r="F18" s="67"/>
      <c r="G18" s="33"/>
      <c r="H18" s="68"/>
      <c r="I18" s="69"/>
      <c r="J18" s="66"/>
      <c r="K18" s="66"/>
      <c r="L18" s="66"/>
      <c r="M18" s="66"/>
      <c r="N18" s="66"/>
      <c r="O18" s="66"/>
      <c r="P18" s="66"/>
      <c r="Q18" s="66"/>
      <c r="R18" s="66"/>
      <c r="S18" s="99"/>
    </row>
    <row r="19" spans="2:19" s="49" customFormat="1" ht="15" customHeight="1" x14ac:dyDescent="0.25">
      <c r="B19" s="66"/>
      <c r="C19" s="66"/>
      <c r="D19" s="66"/>
      <c r="E19" s="66"/>
      <c r="F19" s="66"/>
      <c r="J19" s="138"/>
    </row>
    <row r="20" spans="2:19" s="49" customFormat="1" ht="20.25" customHeight="1" x14ac:dyDescent="0.25">
      <c r="B20" s="61"/>
      <c r="C20" s="412" t="s">
        <v>156</v>
      </c>
      <c r="D20" s="412"/>
      <c r="E20" s="412"/>
      <c r="F20" s="412"/>
      <c r="G20" s="412"/>
      <c r="H20" s="72"/>
      <c r="I20" s="100"/>
      <c r="J20" s="105"/>
      <c r="K20" s="101"/>
      <c r="L20" s="101"/>
      <c r="M20" s="101"/>
      <c r="N20" s="101"/>
      <c r="O20" s="102"/>
      <c r="P20" s="100"/>
      <c r="Q20" s="100"/>
      <c r="R20" s="100"/>
      <c r="S20" s="98"/>
    </row>
    <row r="21" spans="2:19" s="49" customFormat="1" ht="20.25" customHeight="1" x14ac:dyDescent="0.25">
      <c r="B21" s="61"/>
      <c r="C21" s="104"/>
      <c r="D21" s="319"/>
      <c r="E21" s="320"/>
      <c r="F21" s="320"/>
      <c r="G21" s="320"/>
      <c r="H21" s="104"/>
      <c r="J21" s="105"/>
      <c r="K21" s="105"/>
      <c r="L21" s="105"/>
      <c r="M21" s="105"/>
      <c r="N21" s="105"/>
      <c r="O21" s="47"/>
      <c r="S21" s="94"/>
    </row>
    <row r="22" spans="2:19" s="49" customFormat="1" ht="9" customHeight="1" x14ac:dyDescent="0.25">
      <c r="B22" s="300"/>
      <c r="C22" s="104"/>
      <c r="D22" s="319"/>
      <c r="E22" s="320"/>
      <c r="F22" s="317"/>
      <c r="G22" s="317"/>
      <c r="H22" s="104"/>
      <c r="J22" s="302"/>
      <c r="K22" s="302"/>
      <c r="L22" s="105"/>
      <c r="M22" s="105"/>
      <c r="N22" s="105"/>
      <c r="O22" s="47"/>
      <c r="S22" s="94"/>
    </row>
    <row r="23" spans="2:19" s="49" customFormat="1" ht="9" customHeight="1" x14ac:dyDescent="0.25">
      <c r="B23" s="300"/>
      <c r="C23" s="104"/>
      <c r="D23" s="319"/>
      <c r="E23" s="320"/>
      <c r="F23" s="317"/>
      <c r="G23" s="318">
        <v>1</v>
      </c>
      <c r="H23" s="104"/>
      <c r="J23" s="302"/>
      <c r="K23" s="302"/>
      <c r="L23" s="105"/>
      <c r="M23" s="105"/>
      <c r="N23" s="105"/>
      <c r="O23" s="47"/>
      <c r="S23" s="94"/>
    </row>
    <row r="24" spans="2:19" s="49" customFormat="1" ht="20.25" customHeight="1" x14ac:dyDescent="0.25">
      <c r="B24" s="301"/>
      <c r="C24" s="92" t="s">
        <v>142</v>
      </c>
      <c r="D24" s="103"/>
      <c r="E24" s="317"/>
      <c r="F24" s="317"/>
      <c r="G24" s="317"/>
      <c r="H24" s="104"/>
      <c r="J24" s="303"/>
      <c r="K24" s="304"/>
      <c r="L24" s="407" t="s">
        <v>162</v>
      </c>
      <c r="M24" s="407"/>
      <c r="N24" s="105"/>
      <c r="O24" s="407"/>
      <c r="P24" s="407"/>
      <c r="S24" s="94"/>
    </row>
    <row r="25" spans="2:19" s="49" customFormat="1" ht="15" customHeight="1" x14ac:dyDescent="0.25">
      <c r="B25" s="300"/>
      <c r="C25" s="389" t="s">
        <v>125</v>
      </c>
      <c r="D25" s="389"/>
      <c r="E25" s="389"/>
      <c r="F25" s="389"/>
      <c r="G25" s="389"/>
      <c r="H25" s="107"/>
      <c r="J25" s="305"/>
      <c r="K25" s="304"/>
      <c r="L25" s="407" t="s">
        <v>163</v>
      </c>
      <c r="M25" s="407"/>
      <c r="N25" s="54"/>
      <c r="O25" s="400"/>
      <c r="P25" s="400"/>
      <c r="Q25" s="400"/>
      <c r="R25" s="400"/>
      <c r="S25" s="415"/>
    </row>
    <row r="26" spans="2:19" s="49" customFormat="1" ht="15" customHeight="1" x14ac:dyDescent="0.25">
      <c r="B26" s="108" t="str">
        <f>IF(OR(Rahmendaten!D55="1.1",Rahmendaten!D55="1.3",Rahmendaten!D55="5.1",Rahmendaten!D55="6.1",Rahmendaten!D55="8.1",Rahmendaten!D55="9.1",Rahmendaten!D55="9.2",Rahmendaten!D55="10.2",Rahmendaten!D55="14.1"),"►"," ")</f>
        <v xml:space="preserve"> </v>
      </c>
      <c r="C26" s="389" t="s">
        <v>302</v>
      </c>
      <c r="D26" s="389"/>
      <c r="E26" s="389"/>
      <c r="F26" s="389"/>
      <c r="G26" s="389"/>
      <c r="H26" s="109"/>
      <c r="J26" s="94"/>
      <c r="K26" s="110" t="str">
        <f>IF(OR(Rahmendaten!D55="1.1",Rahmendaten!D55="1.3",Rahmendaten!D55="5.1",Rahmendaten!D55="6.1",Rahmendaten!D55="8.1",Rahmendaten!D55="9.1",Rahmendaten!D55="9.2",Rahmendaten!D55="10.2",Rahmendaten!D55="14.1"),"►"," ")</f>
        <v xml:space="preserve"> </v>
      </c>
      <c r="L26" s="407" t="s">
        <v>301</v>
      </c>
      <c r="M26" s="407"/>
      <c r="O26" s="400"/>
      <c r="P26" s="400"/>
      <c r="Q26" s="111"/>
      <c r="R26" s="111"/>
      <c r="S26" s="112"/>
    </row>
    <row r="27" spans="2:19" s="49" customFormat="1" ht="15" customHeight="1" x14ac:dyDescent="0.25">
      <c r="B27" s="113" t="str">
        <f>IF(OR(Rahmendaten!D55="1.2",Rahmendaten!D55="2.1",Rahmendaten!D55="3.1",Rahmendaten!D55="4.1",Rahmendaten!D55="4.2",Rahmendaten!D55="4.3",Rahmendaten!D55="4.4",Rahmendaten!D55="4.5",Rahmendaten!D55="7.1",Rahmendaten!D55="7.2",Rahmendaten!D55="10.1",Rahmendaten!D55="11.1",Rahmendaten!D55="12.1",Rahmendaten!D55="12.2",Rahmendaten!D55="13.1",Rahmendaten!D55="15.1",Rahmendaten!D55="16.1",Rahmendaten!D55="16.2",Rahmendaten!D55="16.3",Rahmendaten!D55="16.4",Rahmendaten!D55="17.1",Rahmendaten!D55="18.1",Rahmendaten!D55="19.1"),"►"," ")</f>
        <v xml:space="preserve"> </v>
      </c>
      <c r="C27" s="389" t="s">
        <v>303</v>
      </c>
      <c r="D27" s="389"/>
      <c r="E27" s="389"/>
      <c r="F27" s="389"/>
      <c r="G27" s="389"/>
      <c r="H27" s="107"/>
      <c r="J27" s="94"/>
      <c r="K27" s="114" t="str">
        <f>IF(OR(Rahmendaten!D55="1.2",Rahmendaten!D55="2.1",Rahmendaten!D55="3.1",Rahmendaten!D55="4.1",Rahmendaten!D55="4.2",Rahmendaten!D55="4.3",Rahmendaten!D55="4.4",Rahmendaten!D55="4.5",Rahmendaten!D55="7.1",Rahmendaten!D55="7.2",Rahmendaten!D55="10.1",Rahmendaten!D55="11.1",Rahmendaten!D55="12.1",Rahmendaten!D55="12.2",Rahmendaten!D55="13.1",Rahmendaten!D55="15.1",Rahmendaten!D55="16.1",Rahmendaten!D55="16.2",Rahmendaten!D55="16.3",Rahmendaten!D55="16.4",Rahmendaten!D55="17.1",Rahmendaten!D55="18.1",Rahmendaten!D55="19.1"),"►"," ")</f>
        <v xml:space="preserve"> </v>
      </c>
      <c r="L27" s="407" t="s">
        <v>126</v>
      </c>
      <c r="M27" s="407"/>
      <c r="O27" s="400"/>
      <c r="P27" s="400"/>
      <c r="Q27" s="111"/>
      <c r="R27" s="111"/>
      <c r="S27" s="112"/>
    </row>
    <row r="28" spans="2:19" s="49" customFormat="1" ht="6" customHeight="1" x14ac:dyDescent="0.25">
      <c r="B28" s="115"/>
      <c r="G28" s="54"/>
      <c r="J28" s="210"/>
      <c r="L28" s="105"/>
      <c r="M28" s="105"/>
      <c r="N28" s="105"/>
      <c r="O28" s="47"/>
      <c r="S28" s="94"/>
    </row>
    <row r="29" spans="2:19" s="49" customFormat="1" ht="33" customHeight="1" x14ac:dyDescent="0.25">
      <c r="B29" s="233" t="s">
        <v>277</v>
      </c>
      <c r="C29" s="222"/>
      <c r="G29" s="54"/>
      <c r="J29" s="210"/>
      <c r="K29" s="222" t="s">
        <v>277</v>
      </c>
      <c r="L29" s="222"/>
      <c r="M29" s="105"/>
      <c r="N29" s="105"/>
      <c r="O29" s="47"/>
      <c r="S29" s="94"/>
    </row>
    <row r="30" spans="2:19" s="49" customFormat="1" ht="18" customHeight="1" x14ac:dyDescent="0.25">
      <c r="B30" s="116" t="str">
        <f>IF(OR(B26="►",B27="►"),"►"," ")</f>
        <v xml:space="preserve"> </v>
      </c>
      <c r="C30" s="389" t="s">
        <v>278</v>
      </c>
      <c r="D30" s="389"/>
      <c r="E30" s="389"/>
      <c r="F30" s="389"/>
      <c r="G30" s="389"/>
      <c r="H30" s="389"/>
      <c r="I30" s="223"/>
      <c r="J30" s="94"/>
      <c r="K30" s="278" t="str">
        <f>IF(K26="►","►"," ")</f>
        <v xml:space="preserve"> </v>
      </c>
      <c r="L30" s="117" t="s">
        <v>317</v>
      </c>
      <c r="M30" s="117"/>
      <c r="N30" s="117"/>
      <c r="O30" s="117"/>
      <c r="S30" s="94"/>
    </row>
    <row r="31" spans="2:19" s="49" customFormat="1" ht="15" customHeight="1" x14ac:dyDescent="0.25">
      <c r="B31" s="118"/>
      <c r="C31" s="381" t="s">
        <v>133</v>
      </c>
      <c r="D31" s="381"/>
      <c r="E31" s="381"/>
      <c r="F31" s="381"/>
      <c r="G31" s="382"/>
      <c r="H31" s="321"/>
      <c r="I31" s="120" t="s">
        <v>136</v>
      </c>
      <c r="J31" s="94"/>
      <c r="K31" s="61"/>
      <c r="L31" s="49" t="s">
        <v>133</v>
      </c>
      <c r="N31" s="94"/>
      <c r="O31" s="141"/>
      <c r="P31" s="120" t="s">
        <v>136</v>
      </c>
      <c r="Q31" s="120"/>
      <c r="S31" s="94"/>
    </row>
    <row r="32" spans="2:19" s="49" customFormat="1" ht="15" customHeight="1" x14ac:dyDescent="0.25">
      <c r="B32" s="115"/>
      <c r="C32" s="381" t="s">
        <v>134</v>
      </c>
      <c r="D32" s="381"/>
      <c r="E32" s="381"/>
      <c r="F32" s="381"/>
      <c r="G32" s="382"/>
      <c r="H32" s="322"/>
      <c r="I32" s="120" t="s">
        <v>137</v>
      </c>
      <c r="J32" s="94"/>
      <c r="K32" s="61"/>
      <c r="L32" s="49" t="s">
        <v>134</v>
      </c>
      <c r="N32" s="94"/>
      <c r="O32" s="142"/>
      <c r="P32" s="120" t="s">
        <v>137</v>
      </c>
      <c r="Q32" s="120"/>
      <c r="S32" s="94"/>
    </row>
    <row r="33" spans="2:19" s="49" customFormat="1" ht="15" customHeight="1" x14ac:dyDescent="0.25">
      <c r="B33" s="115"/>
      <c r="C33" s="381" t="s">
        <v>135</v>
      </c>
      <c r="D33" s="381"/>
      <c r="E33" s="381"/>
      <c r="F33" s="381"/>
      <c r="G33" s="382"/>
      <c r="H33" s="322"/>
      <c r="I33" s="120" t="s">
        <v>138</v>
      </c>
      <c r="J33" s="94"/>
      <c r="K33" s="61"/>
      <c r="L33" s="49" t="s">
        <v>135</v>
      </c>
      <c r="N33" s="94"/>
      <c r="O33" s="142"/>
      <c r="P33" s="120" t="s">
        <v>138</v>
      </c>
      <c r="Q33" s="120"/>
      <c r="S33" s="94"/>
    </row>
    <row r="34" spans="2:19" s="49" customFormat="1" ht="15" customHeight="1" x14ac:dyDescent="0.25">
      <c r="B34" s="115"/>
      <c r="H34" s="64">
        <f>(H31*H32*H33)/1000000000</f>
        <v>0</v>
      </c>
      <c r="I34" s="54" t="s">
        <v>1</v>
      </c>
      <c r="J34" s="94"/>
      <c r="O34" s="70">
        <f>((O31*O32*O33)/1000000000)</f>
        <v>0</v>
      </c>
      <c r="P34" s="121" t="s">
        <v>1</v>
      </c>
      <c r="Q34" s="54"/>
      <c r="S34" s="94"/>
    </row>
    <row r="35" spans="2:19" s="49" customFormat="1" ht="15" customHeight="1" x14ac:dyDescent="0.25">
      <c r="B35" s="115"/>
      <c r="H35" s="132" t="s">
        <v>117</v>
      </c>
      <c r="I35" s="54"/>
      <c r="J35" s="94"/>
      <c r="O35" s="215" t="s">
        <v>117</v>
      </c>
      <c r="P35" s="121"/>
      <c r="Q35" s="54"/>
      <c r="S35" s="94"/>
    </row>
    <row r="36" spans="2:19" s="49" customFormat="1" ht="15" customHeight="1" x14ac:dyDescent="0.25">
      <c r="B36" s="115"/>
      <c r="C36" s="387" t="s">
        <v>311</v>
      </c>
      <c r="D36" s="387"/>
      <c r="E36" s="387"/>
      <c r="F36" s="387"/>
      <c r="G36" s="387"/>
      <c r="H36" s="234"/>
      <c r="I36" s="54" t="s">
        <v>1</v>
      </c>
      <c r="J36" s="94"/>
      <c r="L36" s="381" t="s">
        <v>312</v>
      </c>
      <c r="M36" s="381"/>
      <c r="N36" s="381"/>
      <c r="O36" s="145"/>
      <c r="P36" s="121"/>
      <c r="Q36" s="54"/>
      <c r="S36" s="94"/>
    </row>
    <row r="37" spans="2:19" s="49" customFormat="1" ht="15" customHeight="1" x14ac:dyDescent="0.25">
      <c r="B37" s="115"/>
      <c r="C37" s="279"/>
      <c r="D37" s="279"/>
      <c r="E37" s="279"/>
      <c r="F37" s="279"/>
      <c r="G37" s="279"/>
      <c r="H37" s="132"/>
      <c r="I37" s="54"/>
      <c r="J37" s="94"/>
      <c r="O37" s="215"/>
      <c r="P37" s="121"/>
      <c r="Q37" s="54"/>
      <c r="S37" s="94"/>
    </row>
    <row r="38" spans="2:19" s="49" customFormat="1" ht="15" customHeight="1" x14ac:dyDescent="0.25">
      <c r="B38" s="115"/>
      <c r="C38" s="279"/>
      <c r="D38" s="279"/>
      <c r="E38" s="279"/>
      <c r="F38" s="279"/>
      <c r="G38" s="279"/>
      <c r="H38" s="64">
        <f>MAX(H34,H36)</f>
        <v>0</v>
      </c>
      <c r="I38" s="54" t="s">
        <v>1</v>
      </c>
      <c r="J38" s="94"/>
      <c r="O38" s="70">
        <f>MAX(O34,O36)</f>
        <v>0</v>
      </c>
      <c r="P38" s="121"/>
      <c r="Q38" s="54"/>
      <c r="S38" s="94"/>
    </row>
    <row r="39" spans="2:19" s="49" customFormat="1" ht="15" customHeight="1" x14ac:dyDescent="0.25">
      <c r="B39" s="115"/>
      <c r="I39" s="54"/>
      <c r="J39" s="94"/>
      <c r="P39" s="121"/>
      <c r="Q39" s="54"/>
      <c r="S39" s="94"/>
    </row>
    <row r="40" spans="2:19" s="49" customFormat="1" ht="19.5" customHeight="1" x14ac:dyDescent="0.25">
      <c r="B40" s="113" t="str">
        <f>IF(B27="►","►"," ")</f>
        <v xml:space="preserve"> </v>
      </c>
      <c r="C40" s="389" t="s">
        <v>313</v>
      </c>
      <c r="D40" s="389"/>
      <c r="E40" s="389"/>
      <c r="F40" s="389"/>
      <c r="G40" s="389"/>
      <c r="H40" s="389"/>
      <c r="I40" s="223"/>
      <c r="J40" s="224"/>
      <c r="P40" s="121"/>
      <c r="Q40" s="54"/>
      <c r="S40" s="94"/>
    </row>
    <row r="41" spans="2:19" s="49" customFormat="1" ht="15" customHeight="1" x14ac:dyDescent="0.25">
      <c r="B41" s="115"/>
      <c r="C41" s="381" t="s">
        <v>296</v>
      </c>
      <c r="D41" s="381"/>
      <c r="E41" s="381"/>
      <c r="F41" s="381"/>
      <c r="G41" s="382"/>
      <c r="H41" s="140"/>
      <c r="I41" s="120" t="s">
        <v>136</v>
      </c>
      <c r="J41" s="209"/>
      <c r="K41" s="54"/>
      <c r="L41" s="54"/>
      <c r="M41" s="54"/>
      <c r="N41" s="54"/>
      <c r="Q41" s="121"/>
      <c r="R41" s="54"/>
      <c r="S41" s="94"/>
    </row>
    <row r="42" spans="2:19" s="49" customFormat="1" ht="15" customHeight="1" x14ac:dyDescent="0.25">
      <c r="B42" s="115"/>
      <c r="C42" s="381" t="s">
        <v>134</v>
      </c>
      <c r="D42" s="381"/>
      <c r="E42" s="381"/>
      <c r="F42" s="381"/>
      <c r="G42" s="382"/>
      <c r="H42" s="143"/>
      <c r="I42" s="120" t="s">
        <v>137</v>
      </c>
      <c r="J42" s="209"/>
      <c r="K42" s="54"/>
      <c r="L42" s="54"/>
      <c r="M42" s="54"/>
      <c r="N42" s="54"/>
      <c r="Q42" s="121"/>
      <c r="R42" s="54"/>
      <c r="S42" s="94"/>
    </row>
    <row r="43" spans="2:19" s="49" customFormat="1" ht="15" customHeight="1" x14ac:dyDescent="0.25">
      <c r="B43" s="115"/>
      <c r="C43" s="381" t="s">
        <v>135</v>
      </c>
      <c r="D43" s="381"/>
      <c r="E43" s="381"/>
      <c r="F43" s="381"/>
      <c r="G43" s="382"/>
      <c r="H43" s="143"/>
      <c r="I43" s="120" t="s">
        <v>138</v>
      </c>
      <c r="J43" s="209"/>
      <c r="K43" s="54"/>
      <c r="L43" s="54"/>
      <c r="M43" s="54"/>
      <c r="N43" s="54"/>
      <c r="Q43" s="121"/>
      <c r="R43" s="54"/>
      <c r="S43" s="94"/>
    </row>
    <row r="44" spans="2:19" s="49" customFormat="1" ht="15" customHeight="1" x14ac:dyDescent="0.25">
      <c r="B44" s="115"/>
      <c r="G44" s="54"/>
      <c r="H44" s="70">
        <f>((H41*H42*H43)/1000000000)</f>
        <v>0</v>
      </c>
      <c r="I44" s="121" t="s">
        <v>1</v>
      </c>
      <c r="J44" s="209"/>
      <c r="K44" s="54"/>
      <c r="L44" s="54"/>
      <c r="M44" s="54"/>
      <c r="N44" s="54"/>
      <c r="Q44" s="121"/>
      <c r="R44" s="54"/>
      <c r="S44" s="94"/>
    </row>
    <row r="45" spans="2:19" s="49" customFormat="1" ht="15" customHeight="1" x14ac:dyDescent="0.25">
      <c r="B45" s="115"/>
      <c r="G45" s="54"/>
      <c r="H45" s="215" t="s">
        <v>117</v>
      </c>
      <c r="I45" s="121"/>
      <c r="J45" s="209"/>
      <c r="K45" s="54"/>
      <c r="L45" s="54"/>
      <c r="M45" s="54"/>
      <c r="N45" s="54"/>
      <c r="Q45" s="121"/>
      <c r="R45" s="54"/>
      <c r="S45" s="94"/>
    </row>
    <row r="46" spans="2:19" s="49" customFormat="1" ht="15" customHeight="1" x14ac:dyDescent="0.25">
      <c r="B46" s="115"/>
      <c r="C46" s="387" t="s">
        <v>312</v>
      </c>
      <c r="D46" s="387"/>
      <c r="E46" s="387"/>
      <c r="F46" s="387"/>
      <c r="G46" s="388"/>
      <c r="H46" s="145"/>
      <c r="I46" s="121" t="s">
        <v>1</v>
      </c>
      <c r="J46" s="209"/>
      <c r="K46" s="54"/>
      <c r="L46" s="54"/>
      <c r="M46" s="54"/>
      <c r="N46" s="54"/>
      <c r="Q46" s="121"/>
      <c r="R46" s="54"/>
      <c r="S46" s="94"/>
    </row>
    <row r="47" spans="2:19" s="49" customFormat="1" ht="15" customHeight="1" x14ac:dyDescent="0.25">
      <c r="B47" s="115"/>
      <c r="G47" s="54"/>
      <c r="H47" s="215"/>
      <c r="I47" s="121"/>
      <c r="J47" s="209"/>
      <c r="K47" s="54"/>
      <c r="L47" s="54"/>
      <c r="M47" s="54"/>
      <c r="N47" s="54"/>
      <c r="Q47" s="121"/>
      <c r="R47" s="54"/>
      <c r="S47" s="94"/>
    </row>
    <row r="48" spans="2:19" s="49" customFormat="1" ht="15" customHeight="1" x14ac:dyDescent="0.25">
      <c r="B48" s="115"/>
      <c r="G48" s="54"/>
      <c r="H48" s="70">
        <f>MAX(H44,H46)</f>
        <v>0</v>
      </c>
      <c r="I48" s="121" t="s">
        <v>1</v>
      </c>
      <c r="J48" s="209"/>
      <c r="K48" s="54"/>
      <c r="L48" s="54"/>
      <c r="M48" s="54"/>
      <c r="N48" s="54"/>
      <c r="Q48" s="121"/>
      <c r="R48" s="54"/>
      <c r="S48" s="94"/>
    </row>
    <row r="49" spans="2:19" s="49" customFormat="1" ht="15" customHeight="1" x14ac:dyDescent="0.25">
      <c r="B49" s="115"/>
      <c r="G49" s="54"/>
      <c r="H49" s="54"/>
      <c r="I49" s="121"/>
      <c r="J49" s="209"/>
      <c r="K49" s="54"/>
      <c r="L49" s="54"/>
      <c r="M49" s="54"/>
      <c r="N49" s="54"/>
      <c r="Q49" s="121"/>
      <c r="R49" s="54"/>
      <c r="S49" s="94"/>
    </row>
    <row r="50" spans="2:19" s="49" customFormat="1" ht="15" customHeight="1" x14ac:dyDescent="0.25">
      <c r="B50" s="113" t="str">
        <f>IF(B27="►","►"," ")</f>
        <v xml:space="preserve"> </v>
      </c>
      <c r="C50" s="389" t="s">
        <v>315</v>
      </c>
      <c r="D50" s="389"/>
      <c r="E50" s="389"/>
      <c r="F50" s="389"/>
      <c r="G50" s="389"/>
      <c r="H50" s="223"/>
      <c r="I50" s="223"/>
      <c r="J50" s="209"/>
      <c r="K50" s="54"/>
      <c r="L50" s="54"/>
      <c r="M50" s="54"/>
      <c r="N50" s="54"/>
      <c r="Q50" s="121"/>
      <c r="R50" s="54"/>
      <c r="S50" s="94"/>
    </row>
    <row r="51" spans="2:19" s="49" customFormat="1" ht="15" customHeight="1" x14ac:dyDescent="0.25">
      <c r="B51" s="115"/>
      <c r="G51" s="54"/>
      <c r="H51" s="70">
        <f>H38+H48</f>
        <v>0</v>
      </c>
      <c r="I51" s="121" t="s">
        <v>1</v>
      </c>
      <c r="J51" s="209"/>
      <c r="K51" s="54"/>
      <c r="L51" s="54"/>
      <c r="M51" s="54"/>
      <c r="N51" s="54"/>
      <c r="Q51" s="121"/>
      <c r="R51" s="54"/>
      <c r="S51" s="94"/>
    </row>
    <row r="52" spans="2:19" s="49" customFormat="1" ht="15" customHeight="1" x14ac:dyDescent="0.25">
      <c r="B52" s="115"/>
      <c r="G52" s="54"/>
      <c r="H52" s="215" t="s">
        <v>117</v>
      </c>
      <c r="I52" s="121"/>
      <c r="J52" s="209"/>
      <c r="K52" s="54"/>
      <c r="L52" s="54"/>
      <c r="M52" s="54"/>
      <c r="N52" s="54"/>
      <c r="Q52" s="121"/>
      <c r="R52" s="54"/>
      <c r="S52" s="94"/>
    </row>
    <row r="53" spans="2:19" s="49" customFormat="1" ht="15" customHeight="1" x14ac:dyDescent="0.25">
      <c r="B53" s="115"/>
      <c r="C53" s="387" t="s">
        <v>314</v>
      </c>
      <c r="D53" s="387"/>
      <c r="E53" s="387"/>
      <c r="F53" s="387"/>
      <c r="G53" s="388"/>
      <c r="H53" s="145"/>
      <c r="I53" s="121" t="s">
        <v>1</v>
      </c>
      <c r="J53" s="209"/>
      <c r="K53" s="54"/>
      <c r="L53" s="54"/>
      <c r="M53" s="54"/>
      <c r="N53" s="54"/>
      <c r="Q53" s="121"/>
      <c r="R53" s="54"/>
      <c r="S53" s="94"/>
    </row>
    <row r="54" spans="2:19" s="49" customFormat="1" ht="15" customHeight="1" x14ac:dyDescent="0.25">
      <c r="B54" s="115"/>
      <c r="G54" s="54"/>
      <c r="H54" s="215"/>
      <c r="I54" s="121"/>
      <c r="J54" s="209"/>
      <c r="K54" s="54"/>
      <c r="L54" s="54"/>
      <c r="M54" s="54"/>
      <c r="N54" s="54"/>
      <c r="Q54" s="121"/>
      <c r="R54" s="54"/>
      <c r="S54" s="94"/>
    </row>
    <row r="55" spans="2:19" s="49" customFormat="1" ht="15" customHeight="1" x14ac:dyDescent="0.25">
      <c r="B55" s="115"/>
      <c r="G55" s="54"/>
      <c r="H55" s="70">
        <f>MAX(H51,H53)</f>
        <v>0</v>
      </c>
      <c r="I55" s="121" t="s">
        <v>1</v>
      </c>
      <c r="J55" s="209"/>
      <c r="K55" s="54"/>
      <c r="L55" s="54"/>
      <c r="M55" s="54"/>
      <c r="N55" s="54"/>
      <c r="Q55" s="121"/>
      <c r="R55" s="54"/>
      <c r="S55" s="94"/>
    </row>
    <row r="56" spans="2:19" s="49" customFormat="1" ht="15" customHeight="1" x14ac:dyDescent="0.25">
      <c r="B56" s="115"/>
      <c r="H56" s="54"/>
      <c r="I56" s="54"/>
      <c r="J56" s="94"/>
      <c r="P56" s="54"/>
      <c r="Q56" s="54"/>
      <c r="S56" s="94"/>
    </row>
    <row r="57" spans="2:19" s="49" customFormat="1" ht="15" customHeight="1" x14ac:dyDescent="0.25">
      <c r="B57" s="113" t="str">
        <f>IF(OR(B26="►",B27="►"),"►"," ")</f>
        <v xml:space="preserve"> </v>
      </c>
      <c r="C57" s="389" t="s">
        <v>102</v>
      </c>
      <c r="D57" s="389"/>
      <c r="E57" s="389"/>
      <c r="F57" s="389"/>
      <c r="G57" s="389"/>
      <c r="H57" s="223"/>
      <c r="I57" s="223"/>
      <c r="J57" s="94"/>
      <c r="K57" s="122" t="str">
        <f>IF(OR(K26="►",K27="►"),"►"," ")</f>
        <v xml:space="preserve"> </v>
      </c>
      <c r="L57" s="117" t="s">
        <v>100</v>
      </c>
      <c r="P57" s="54"/>
      <c r="Q57" s="54"/>
      <c r="S57" s="94"/>
    </row>
    <row r="58" spans="2:19" s="49" customFormat="1" ht="33.75" customHeight="1" x14ac:dyDescent="0.25">
      <c r="B58" s="115"/>
      <c r="C58" s="387" t="s">
        <v>350</v>
      </c>
      <c r="D58" s="388"/>
      <c r="E58" s="390"/>
      <c r="F58" s="390"/>
      <c r="G58" s="50" t="s">
        <v>351</v>
      </c>
      <c r="H58" s="324" t="str">
        <f>IF(ISBLANK(E58),"",E58-H31)</f>
        <v/>
      </c>
      <c r="I58" s="121" t="s">
        <v>136</v>
      </c>
      <c r="J58" s="94"/>
      <c r="N58" s="123"/>
      <c r="O58" s="145"/>
      <c r="P58" s="54" t="s">
        <v>1</v>
      </c>
      <c r="Q58" s="54"/>
      <c r="S58" s="94"/>
    </row>
    <row r="59" spans="2:19" s="49" customFormat="1" ht="13.5" customHeight="1" x14ac:dyDescent="0.25">
      <c r="B59" s="115"/>
      <c r="C59" s="387" t="s">
        <v>134</v>
      </c>
      <c r="D59" s="387"/>
      <c r="E59" s="387"/>
      <c r="F59" s="387"/>
      <c r="G59" s="388"/>
      <c r="H59" s="324" t="str">
        <f>IF(ISBLANK(E58),"",H32)</f>
        <v/>
      </c>
      <c r="I59" s="121" t="s">
        <v>137</v>
      </c>
      <c r="J59" s="94"/>
      <c r="N59" s="123"/>
      <c r="O59" s="54"/>
      <c r="P59" s="54"/>
      <c r="Q59" s="54"/>
      <c r="S59" s="94"/>
    </row>
    <row r="60" spans="2:19" s="49" customFormat="1" ht="15" customHeight="1" x14ac:dyDescent="0.25">
      <c r="B60" s="115"/>
      <c r="C60" s="387" t="s">
        <v>135</v>
      </c>
      <c r="D60" s="387"/>
      <c r="E60" s="387"/>
      <c r="F60" s="387"/>
      <c r="G60" s="388"/>
      <c r="H60" s="324" t="str">
        <f>IF(ISBLANK(E58),"",H33)</f>
        <v/>
      </c>
      <c r="I60" s="121" t="s">
        <v>138</v>
      </c>
      <c r="J60" s="94"/>
      <c r="K60" s="122" t="str">
        <f>IF(OR(K26="►",K27="►"),"►"," ")</f>
        <v xml:space="preserve"> </v>
      </c>
      <c r="L60" s="106" t="s">
        <v>101</v>
      </c>
      <c r="P60" s="62"/>
      <c r="Q60" s="62"/>
      <c r="S60" s="94"/>
    </row>
    <row r="61" spans="2:19" s="49" customFormat="1" ht="15" customHeight="1" x14ac:dyDescent="0.25">
      <c r="B61" s="115"/>
      <c r="H61" s="63" t="s">
        <v>117</v>
      </c>
      <c r="I61" s="121"/>
      <c r="J61" s="94"/>
      <c r="N61" s="123"/>
      <c r="O61" s="145"/>
      <c r="P61" s="62" t="s">
        <v>1</v>
      </c>
      <c r="Q61" s="54"/>
      <c r="S61" s="94"/>
    </row>
    <row r="62" spans="2:19" s="49" customFormat="1" ht="27.75" customHeight="1" x14ac:dyDescent="0.25">
      <c r="B62" s="115"/>
      <c r="C62" s="387" t="s">
        <v>152</v>
      </c>
      <c r="D62" s="387"/>
      <c r="E62" s="387"/>
      <c r="F62" s="387"/>
      <c r="G62" s="388"/>
      <c r="H62" s="144"/>
      <c r="I62" s="54" t="s">
        <v>9</v>
      </c>
      <c r="J62" s="211"/>
      <c r="K62" s="55"/>
      <c r="L62" s="55"/>
      <c r="M62" s="55"/>
      <c r="N62" s="124"/>
      <c r="P62" s="54"/>
      <c r="Q62" s="54"/>
      <c r="S62" s="94"/>
    </row>
    <row r="63" spans="2:19" s="49" customFormat="1" ht="15" customHeight="1" x14ac:dyDescent="0.25">
      <c r="B63" s="115"/>
      <c r="C63" s="279"/>
      <c r="D63" s="279"/>
      <c r="E63" s="279"/>
      <c r="F63" s="279"/>
      <c r="G63" s="279"/>
      <c r="H63" s="282" t="s">
        <v>117</v>
      </c>
      <c r="I63" s="93"/>
      <c r="J63" s="211"/>
      <c r="K63" s="55"/>
      <c r="L63" s="55"/>
      <c r="M63" s="55"/>
      <c r="N63" s="124"/>
      <c r="P63" s="54"/>
      <c r="Q63" s="54"/>
      <c r="S63" s="94"/>
    </row>
    <row r="64" spans="2:19" s="49" customFormat="1" ht="15" customHeight="1" x14ac:dyDescent="0.25">
      <c r="B64" s="115"/>
      <c r="C64" s="387" t="s">
        <v>316</v>
      </c>
      <c r="D64" s="387"/>
      <c r="E64" s="387"/>
      <c r="F64" s="387"/>
      <c r="G64" s="388"/>
      <c r="H64" s="292"/>
      <c r="I64" s="54" t="s">
        <v>1</v>
      </c>
      <c r="J64" s="211"/>
      <c r="K64" s="55"/>
      <c r="L64" s="55"/>
      <c r="M64" s="55"/>
      <c r="N64" s="124"/>
      <c r="P64" s="54"/>
      <c r="Q64" s="54"/>
      <c r="S64" s="94"/>
    </row>
    <row r="65" spans="2:19" s="49" customFormat="1" ht="15" customHeight="1" x14ac:dyDescent="0.25">
      <c r="B65" s="115"/>
      <c r="C65" s="50"/>
      <c r="D65" s="50"/>
      <c r="E65" s="50"/>
      <c r="F65" s="50"/>
      <c r="G65" s="50"/>
      <c r="H65" s="281" t="str">
        <f>IF(AND(H58="",H59="",H60="",H62=""),"0,000",IF(AND(H58="",H59="",H60=""),(H38/(1-(H62/100))-H34),(H58*H59*H60)/1000000000))</f>
        <v>0,000</v>
      </c>
      <c r="I65" s="93"/>
      <c r="J65" s="211"/>
      <c r="K65" s="125" t="str">
        <f>IF(OR(K26="►",K27="►"),"►"," ")</f>
        <v xml:space="preserve"> </v>
      </c>
      <c r="L65" s="407" t="s">
        <v>161</v>
      </c>
      <c r="M65" s="407"/>
      <c r="Q65" s="117"/>
      <c r="S65" s="94"/>
    </row>
    <row r="66" spans="2:19" s="49" customFormat="1" ht="15" customHeight="1" x14ac:dyDescent="0.25">
      <c r="B66" s="115"/>
      <c r="G66" s="280"/>
      <c r="H66" s="70">
        <f>MAX(H65,H64)</f>
        <v>0</v>
      </c>
      <c r="I66" s="54" t="s">
        <v>1</v>
      </c>
      <c r="J66" s="94"/>
      <c r="N66" s="123"/>
      <c r="O66" s="145"/>
      <c r="P66" s="62" t="s">
        <v>1</v>
      </c>
      <c r="Q66" s="54"/>
      <c r="S66" s="94"/>
    </row>
    <row r="67" spans="2:19" s="49" customFormat="1" ht="15" customHeight="1" x14ac:dyDescent="0.25">
      <c r="B67" s="115"/>
      <c r="J67" s="94"/>
      <c r="N67" s="123"/>
      <c r="Q67" s="54"/>
      <c r="S67" s="94"/>
    </row>
    <row r="68" spans="2:19" s="49" customFormat="1" ht="15" customHeight="1" x14ac:dyDescent="0.25">
      <c r="B68" s="115"/>
      <c r="G68" s="54"/>
      <c r="H68" s="126"/>
      <c r="I68" s="54"/>
      <c r="J68" s="94"/>
      <c r="K68" s="122" t="str">
        <f>IF(OR(K26="►",K27="►"),"►"," ")</f>
        <v xml:space="preserve"> </v>
      </c>
      <c r="L68" s="407" t="s">
        <v>105</v>
      </c>
      <c r="M68" s="407"/>
      <c r="Q68" s="54"/>
      <c r="S68" s="94"/>
    </row>
    <row r="69" spans="2:19" s="49" customFormat="1" ht="15.75" customHeight="1" x14ac:dyDescent="0.25">
      <c r="B69" s="113" t="str">
        <f>IF(OR(B26="►",B27="►"),"►"," ")</f>
        <v xml:space="preserve"> </v>
      </c>
      <c r="C69" s="389" t="s">
        <v>103</v>
      </c>
      <c r="D69" s="389"/>
      <c r="E69" s="389"/>
      <c r="F69" s="389"/>
      <c r="G69" s="389"/>
      <c r="I69" s="54"/>
      <c r="J69" s="211"/>
      <c r="K69" s="55"/>
      <c r="L69" s="55"/>
      <c r="M69" s="55"/>
      <c r="N69" s="127"/>
      <c r="O69" s="145"/>
      <c r="P69" s="62" t="s">
        <v>1</v>
      </c>
      <c r="Q69" s="54"/>
      <c r="S69" s="94"/>
    </row>
    <row r="70" spans="2:19" s="49" customFormat="1" ht="30" customHeight="1" x14ac:dyDescent="0.25">
      <c r="B70" s="115"/>
      <c r="C70" s="398" t="s">
        <v>362</v>
      </c>
      <c r="D70" s="399"/>
      <c r="E70" s="403" t="s">
        <v>139</v>
      </c>
      <c r="F70" s="403"/>
      <c r="G70" s="128" t="s">
        <v>141</v>
      </c>
      <c r="H70" s="128" t="s">
        <v>140</v>
      </c>
      <c r="J70" s="212"/>
      <c r="K70" s="47"/>
      <c r="L70" s="47"/>
      <c r="M70" s="47"/>
      <c r="S70" s="94"/>
    </row>
    <row r="71" spans="2:19" s="49" customFormat="1" ht="15" customHeight="1" x14ac:dyDescent="0.25">
      <c r="B71" s="115"/>
      <c r="C71" s="383" t="s">
        <v>364</v>
      </c>
      <c r="D71" s="383"/>
      <c r="E71" s="386">
        <v>0.15</v>
      </c>
      <c r="F71" s="386"/>
      <c r="G71" s="146"/>
      <c r="H71" s="129">
        <f t="shared" ref="H71:H78" si="0">G71*E71</f>
        <v>0</v>
      </c>
      <c r="I71" s="96" t="s">
        <v>1</v>
      </c>
      <c r="J71" s="94"/>
      <c r="S71" s="94"/>
    </row>
    <row r="72" spans="2:19" s="49" customFormat="1" ht="15" customHeight="1" x14ac:dyDescent="0.25">
      <c r="B72" s="115"/>
      <c r="C72" s="406" t="s">
        <v>363</v>
      </c>
      <c r="D72" s="406"/>
      <c r="E72" s="404">
        <v>0.02</v>
      </c>
      <c r="F72" s="404"/>
      <c r="G72" s="147"/>
      <c r="H72" s="129">
        <f t="shared" si="0"/>
        <v>0</v>
      </c>
      <c r="I72" s="96" t="s">
        <v>1</v>
      </c>
      <c r="J72" s="94"/>
      <c r="S72" s="94"/>
    </row>
    <row r="73" spans="2:19" s="49" customFormat="1" ht="15" customHeight="1" x14ac:dyDescent="0.25">
      <c r="B73" s="115"/>
      <c r="C73" s="427" t="s">
        <v>128</v>
      </c>
      <c r="D73" s="427"/>
      <c r="E73" s="404">
        <v>0.85</v>
      </c>
      <c r="F73" s="404"/>
      <c r="G73" s="147"/>
      <c r="H73" s="129">
        <f t="shared" si="0"/>
        <v>0</v>
      </c>
      <c r="I73" s="96" t="s">
        <v>1</v>
      </c>
      <c r="J73" s="94"/>
      <c r="S73" s="94"/>
    </row>
    <row r="74" spans="2:19" s="49" customFormat="1" ht="15" customHeight="1" x14ac:dyDescent="0.25">
      <c r="B74" s="115"/>
      <c r="C74" s="383" t="s">
        <v>129</v>
      </c>
      <c r="D74" s="383"/>
      <c r="E74" s="386">
        <v>0.3</v>
      </c>
      <c r="F74" s="386"/>
      <c r="G74" s="147"/>
      <c r="H74" s="129">
        <f t="shared" si="0"/>
        <v>0</v>
      </c>
      <c r="I74" s="96" t="s">
        <v>1</v>
      </c>
      <c r="J74" s="94"/>
      <c r="S74" s="94"/>
    </row>
    <row r="75" spans="2:19" s="49" customFormat="1" ht="15" customHeight="1" x14ac:dyDescent="0.25">
      <c r="B75" s="115"/>
      <c r="C75" s="384" t="s">
        <v>130</v>
      </c>
      <c r="D75" s="385"/>
      <c r="E75" s="401">
        <v>0.15</v>
      </c>
      <c r="F75" s="402"/>
      <c r="G75" s="147"/>
      <c r="H75" s="129">
        <f t="shared" si="0"/>
        <v>0</v>
      </c>
      <c r="I75" s="96" t="s">
        <v>1</v>
      </c>
      <c r="J75" s="94"/>
      <c r="S75" s="94"/>
    </row>
    <row r="76" spans="2:19" s="49" customFormat="1" ht="15" customHeight="1" x14ac:dyDescent="0.25">
      <c r="B76" s="115"/>
      <c r="C76" s="384"/>
      <c r="D76" s="385"/>
      <c r="E76" s="386"/>
      <c r="F76" s="386"/>
      <c r="G76" s="147"/>
      <c r="H76" s="129">
        <f t="shared" si="0"/>
        <v>0</v>
      </c>
      <c r="I76" s="96" t="s">
        <v>1</v>
      </c>
      <c r="J76" s="94"/>
      <c r="S76" s="94"/>
    </row>
    <row r="77" spans="2:19" s="49" customFormat="1" ht="15" customHeight="1" x14ac:dyDescent="0.25">
      <c r="B77" s="115"/>
      <c r="C77" s="384"/>
      <c r="D77" s="385"/>
      <c r="E77" s="386"/>
      <c r="F77" s="386"/>
      <c r="G77" s="147"/>
      <c r="H77" s="129">
        <f t="shared" si="0"/>
        <v>0</v>
      </c>
      <c r="I77" s="96" t="s">
        <v>1</v>
      </c>
      <c r="J77" s="94"/>
      <c r="S77" s="94"/>
    </row>
    <row r="78" spans="2:19" s="49" customFormat="1" ht="15" customHeight="1" x14ac:dyDescent="0.25">
      <c r="B78" s="115"/>
      <c r="C78" s="384"/>
      <c r="D78" s="385"/>
      <c r="E78" s="386"/>
      <c r="F78" s="386"/>
      <c r="G78" s="147"/>
      <c r="H78" s="129">
        <f t="shared" si="0"/>
        <v>0</v>
      </c>
      <c r="I78" s="96" t="s">
        <v>1</v>
      </c>
      <c r="J78" s="94"/>
      <c r="S78" s="94"/>
    </row>
    <row r="79" spans="2:19" s="49" customFormat="1" ht="15" customHeight="1" x14ac:dyDescent="0.25">
      <c r="B79" s="115"/>
      <c r="C79" s="384"/>
      <c r="D79" s="385"/>
      <c r="E79" s="386"/>
      <c r="F79" s="386"/>
      <c r="G79" s="147"/>
      <c r="H79" s="129">
        <f>G79*E79</f>
        <v>0</v>
      </c>
      <c r="I79" s="272" t="s">
        <v>1</v>
      </c>
      <c r="J79" s="94"/>
      <c r="S79" s="94"/>
    </row>
    <row r="80" spans="2:19" s="49" customFormat="1" ht="15" customHeight="1" x14ac:dyDescent="0.25">
      <c r="B80" s="115"/>
      <c r="C80" s="119"/>
      <c r="D80" s="119"/>
      <c r="E80" s="130"/>
      <c r="F80" s="130"/>
      <c r="G80" s="131"/>
      <c r="H80" s="132"/>
      <c r="I80" s="96"/>
      <c r="J80" s="94"/>
      <c r="S80" s="94"/>
    </row>
    <row r="81" spans="2:19" s="49" customFormat="1" ht="15" customHeight="1" x14ac:dyDescent="0.25">
      <c r="B81" s="115"/>
      <c r="C81" s="119"/>
      <c r="D81" s="119"/>
      <c r="E81" s="130"/>
      <c r="F81" s="130"/>
      <c r="G81" s="131"/>
      <c r="H81" s="70">
        <f>SUM(H71:H79)</f>
        <v>0</v>
      </c>
      <c r="I81" s="62" t="s">
        <v>1</v>
      </c>
      <c r="J81" s="94"/>
      <c r="S81" s="94"/>
    </row>
    <row r="82" spans="2:19" s="49" customFormat="1" ht="15" customHeight="1" x14ac:dyDescent="0.25">
      <c r="B82" s="115"/>
      <c r="C82" s="119"/>
      <c r="D82" s="119"/>
      <c r="E82" s="130"/>
      <c r="F82" s="130"/>
      <c r="G82" s="131"/>
      <c r="H82" s="215" t="s">
        <v>117</v>
      </c>
      <c r="I82" s="62"/>
      <c r="J82" s="94"/>
      <c r="S82" s="94"/>
    </row>
    <row r="83" spans="2:19" s="49" customFormat="1" ht="15" customHeight="1" x14ac:dyDescent="0.25">
      <c r="B83" s="115"/>
      <c r="C83" s="96" t="s">
        <v>164</v>
      </c>
      <c r="D83" s="119"/>
      <c r="E83" s="130"/>
      <c r="F83" s="130"/>
      <c r="G83" s="131"/>
      <c r="H83" s="145"/>
      <c r="I83" s="96" t="s">
        <v>1</v>
      </c>
      <c r="J83" s="94"/>
      <c r="S83" s="94"/>
    </row>
    <row r="84" spans="2:19" s="49" customFormat="1" ht="15" customHeight="1" x14ac:dyDescent="0.25">
      <c r="B84" s="115"/>
      <c r="C84" s="119"/>
      <c r="D84" s="119"/>
      <c r="E84" s="130"/>
      <c r="F84" s="130"/>
      <c r="G84" s="131"/>
      <c r="H84" s="215"/>
      <c r="I84" s="62"/>
      <c r="J84" s="94"/>
      <c r="S84" s="94"/>
    </row>
    <row r="85" spans="2:19" s="49" customFormat="1" ht="15" customHeight="1" x14ac:dyDescent="0.25">
      <c r="B85" s="115"/>
      <c r="C85" s="119"/>
      <c r="D85" s="119"/>
      <c r="E85" s="130"/>
      <c r="F85" s="130"/>
      <c r="G85" s="131"/>
      <c r="H85" s="70">
        <f>MAX(H81,H83)</f>
        <v>0</v>
      </c>
      <c r="I85" s="62" t="s">
        <v>1</v>
      </c>
      <c r="J85" s="94"/>
      <c r="S85" s="94"/>
    </row>
    <row r="86" spans="2:19" s="49" customFormat="1" ht="15" customHeight="1" x14ac:dyDescent="0.25">
      <c r="B86" s="115"/>
      <c r="G86" s="54"/>
      <c r="J86" s="211"/>
      <c r="K86" s="55"/>
      <c r="L86" s="55"/>
      <c r="M86" s="55"/>
      <c r="N86" s="55"/>
      <c r="Q86" s="54"/>
      <c r="S86" s="94"/>
    </row>
    <row r="87" spans="2:19" s="49" customFormat="1" ht="15" customHeight="1" x14ac:dyDescent="0.25">
      <c r="B87" s="113" t="str">
        <f>IF(OR(B26="►",B27="►"),"►"," ")</f>
        <v xml:space="preserve"> </v>
      </c>
      <c r="C87" s="389" t="s">
        <v>104</v>
      </c>
      <c r="D87" s="389"/>
      <c r="E87" s="389"/>
      <c r="F87" s="389"/>
      <c r="G87" s="389"/>
      <c r="H87" s="223"/>
      <c r="I87" s="54"/>
      <c r="J87" s="211"/>
      <c r="K87" s="55"/>
      <c r="L87" s="55"/>
      <c r="M87" s="55"/>
      <c r="N87" s="55"/>
      <c r="O87" s="119"/>
      <c r="S87" s="94"/>
    </row>
    <row r="88" spans="2:19" s="49" customFormat="1" ht="15" customHeight="1" x14ac:dyDescent="0.25">
      <c r="B88" s="115"/>
      <c r="H88" s="145"/>
      <c r="I88" s="62" t="s">
        <v>1</v>
      </c>
      <c r="J88" s="94"/>
      <c r="S88" s="94"/>
    </row>
    <row r="89" spans="2:19" s="49" customFormat="1" ht="15" customHeight="1" x14ac:dyDescent="0.25">
      <c r="B89" s="115"/>
      <c r="G89" s="107"/>
      <c r="I89" s="54"/>
      <c r="J89" s="94"/>
      <c r="O89" s="119"/>
      <c r="S89" s="94"/>
    </row>
    <row r="90" spans="2:19" s="49" customFormat="1" ht="21.75" customHeight="1" x14ac:dyDescent="0.25">
      <c r="B90" s="113" t="str">
        <f>IF(OR(B26="►",B27="►"),"►"," ")</f>
        <v xml:space="preserve"> </v>
      </c>
      <c r="C90" s="405" t="s">
        <v>320</v>
      </c>
      <c r="D90" s="405"/>
      <c r="E90" s="405"/>
      <c r="F90" s="405"/>
      <c r="G90" s="405"/>
      <c r="H90" s="223"/>
      <c r="I90" s="223"/>
      <c r="J90" s="94"/>
      <c r="O90" s="119"/>
      <c r="S90" s="94"/>
    </row>
    <row r="91" spans="2:19" s="49" customFormat="1" ht="15" customHeight="1" x14ac:dyDescent="0.25">
      <c r="B91" s="115"/>
      <c r="H91" s="145"/>
      <c r="I91" s="62" t="s">
        <v>1</v>
      </c>
      <c r="J91" s="94"/>
      <c r="P91" s="133"/>
      <c r="S91" s="94"/>
    </row>
    <row r="92" spans="2:19" s="49" customFormat="1" ht="15" customHeight="1" x14ac:dyDescent="0.25">
      <c r="B92" s="61"/>
      <c r="G92" s="107"/>
      <c r="J92" s="94"/>
      <c r="P92" s="133"/>
      <c r="S92" s="94"/>
    </row>
    <row r="93" spans="2:19" s="49" customFormat="1" ht="19.5" customHeight="1" x14ac:dyDescent="0.25">
      <c r="B93" s="61"/>
      <c r="C93" s="409" t="s">
        <v>3</v>
      </c>
      <c r="D93" s="409"/>
      <c r="E93" s="409"/>
      <c r="F93" s="409"/>
      <c r="G93" s="213"/>
      <c r="H93" s="213"/>
      <c r="J93" s="211"/>
      <c r="K93" s="55"/>
      <c r="L93" s="134" t="s">
        <v>3</v>
      </c>
      <c r="M93" s="55"/>
      <c r="N93" s="55"/>
      <c r="S93" s="94"/>
    </row>
    <row r="94" spans="2:19" s="49" customFormat="1" ht="3.75" customHeight="1" x14ac:dyDescent="0.25">
      <c r="B94" s="61"/>
      <c r="G94" s="107"/>
      <c r="J94" s="94"/>
      <c r="O94" s="135"/>
      <c r="S94" s="94"/>
    </row>
    <row r="95" spans="2:19" ht="18.75" customHeight="1" x14ac:dyDescent="0.25">
      <c r="B95" s="21"/>
      <c r="G95" s="136" t="str">
        <f>IF((B26="►"),(I15-H38-H66-H85-H88-H91),IF((B27="►"),(I15-H55-H66-H85-H88-H91),""))</f>
        <v/>
      </c>
      <c r="H95" s="54" t="s">
        <v>1</v>
      </c>
      <c r="J95" s="22"/>
      <c r="O95" s="136" t="str">
        <f>IF((K26="►"),(O38+O58+O61+O66+O69),IF((K27="►"),(O58+O61+O66+O69),""))</f>
        <v/>
      </c>
      <c r="P95" s="57" t="s">
        <v>1</v>
      </c>
      <c r="Q95" s="49"/>
      <c r="S95" s="22"/>
    </row>
    <row r="96" spans="2:19" ht="18.75" customHeight="1" x14ac:dyDescent="0.25">
      <c r="B96" s="21"/>
      <c r="G96" s="71"/>
      <c r="H96" s="54"/>
      <c r="J96" s="22"/>
      <c r="O96" s="71"/>
      <c r="P96" s="57"/>
      <c r="Q96" s="49"/>
      <c r="S96" s="22"/>
    </row>
    <row r="97" spans="1:245" ht="18.75" customHeight="1" x14ac:dyDescent="0.25">
      <c r="B97" s="21"/>
      <c r="C97" s="409" t="s">
        <v>154</v>
      </c>
      <c r="D97" s="409"/>
      <c r="E97" s="409"/>
      <c r="F97" s="409"/>
      <c r="G97" s="213"/>
      <c r="H97" s="213"/>
      <c r="J97" s="22"/>
      <c r="O97" s="71"/>
      <c r="P97" s="57"/>
      <c r="Q97" s="49"/>
      <c r="S97" s="22"/>
    </row>
    <row r="98" spans="1:245" ht="18.75" customHeight="1" x14ac:dyDescent="0.25">
      <c r="B98" s="21"/>
      <c r="C98" s="103"/>
      <c r="D98" s="103"/>
      <c r="E98" s="103"/>
      <c r="F98" s="103"/>
      <c r="G98" s="136" t="str">
        <f>IF(OR(B26="►",K26="►"),IF(G23=2,O95,G95)+H38,IF(OR(B27="►",K27="►"),IF(G23=1,G95,O95)+H55," "))</f>
        <v xml:space="preserve"> </v>
      </c>
      <c r="H98" s="54" t="s">
        <v>1</v>
      </c>
      <c r="J98" s="22"/>
      <c r="O98" s="71"/>
      <c r="P98" s="57"/>
      <c r="Q98" s="49"/>
      <c r="S98" s="22"/>
    </row>
    <row r="99" spans="1:245" ht="15" customHeight="1" x14ac:dyDescent="0.25">
      <c r="B99" s="32"/>
      <c r="C99" s="16"/>
      <c r="D99" s="16"/>
      <c r="E99" s="16"/>
      <c r="F99" s="16"/>
      <c r="G99" s="16"/>
      <c r="H99" s="16"/>
      <c r="I99" s="16"/>
      <c r="J99" s="38"/>
      <c r="K99" s="16"/>
      <c r="L99" s="16"/>
      <c r="M99" s="16"/>
      <c r="N99" s="16"/>
      <c r="O99" s="16"/>
      <c r="P99" s="137"/>
      <c r="Q99" s="66"/>
      <c r="R99" s="16"/>
      <c r="S99" s="38"/>
    </row>
    <row r="100" spans="1:245" ht="35.25" customHeight="1" x14ac:dyDescent="0.25">
      <c r="B100" s="39"/>
      <c r="C100" s="39"/>
      <c r="D100" s="39"/>
      <c r="E100" s="39"/>
      <c r="F100" s="39"/>
      <c r="G100" s="39"/>
      <c r="H100" s="39"/>
      <c r="I100" s="39"/>
      <c r="J100" s="39"/>
      <c r="K100" s="39"/>
      <c r="L100" s="39"/>
      <c r="M100" s="39"/>
      <c r="N100" s="39"/>
      <c r="O100" s="39"/>
      <c r="P100" s="39"/>
      <c r="Q100" s="138"/>
      <c r="R100" s="39"/>
      <c r="S100" s="39"/>
    </row>
    <row r="101" spans="1:245" ht="25.5" customHeight="1" x14ac:dyDescent="0.25">
      <c r="B101" s="18"/>
      <c r="C101" s="431" t="s">
        <v>118</v>
      </c>
      <c r="D101" s="431"/>
      <c r="E101" s="431"/>
      <c r="F101" s="431"/>
      <c r="G101" s="431"/>
      <c r="H101" s="431"/>
      <c r="I101" s="431"/>
      <c r="P101" s="139"/>
      <c r="Q101" s="49"/>
      <c r="S101" s="22"/>
    </row>
    <row r="102" spans="1:245" s="31" customFormat="1" ht="19.5" customHeight="1" x14ac:dyDescent="0.25">
      <c r="A102" s="15"/>
      <c r="B102" s="21"/>
      <c r="C102" s="392"/>
      <c r="D102" s="393"/>
      <c r="E102" s="394"/>
      <c r="F102" s="395" t="s">
        <v>110</v>
      </c>
      <c r="G102" s="396"/>
      <c r="H102" s="25" t="s">
        <v>0</v>
      </c>
      <c r="I102" s="255"/>
      <c r="J102" s="395" t="s">
        <v>111</v>
      </c>
      <c r="K102" s="396"/>
      <c r="L102" s="25" t="s">
        <v>0</v>
      </c>
      <c r="M102" s="254"/>
      <c r="N102" s="256"/>
      <c r="O102" s="256"/>
      <c r="P102" s="256"/>
      <c r="Q102" s="255"/>
      <c r="R102" s="15"/>
      <c r="S102" s="22"/>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row>
    <row r="103" spans="1:245" s="31" customFormat="1" ht="39.9" customHeight="1" x14ac:dyDescent="0.25">
      <c r="A103" s="15"/>
      <c r="B103" s="21"/>
      <c r="C103" s="423" t="s">
        <v>274</v>
      </c>
      <c r="D103" s="423"/>
      <c r="E103" s="423"/>
      <c r="F103" s="429" t="str">
        <f>IF(OR(Rahmendaten!D63=" ",Rahmendaten!D63=""),"",ROUND(Rahmendaten!D63,0))</f>
        <v/>
      </c>
      <c r="G103" s="430"/>
      <c r="H103" s="260" t="str">
        <f>Rahmendaten!F63</f>
        <v/>
      </c>
      <c r="I103" s="246" t="str">
        <f>IF(F103="","",IF(F103&lt;J103,"&lt;","&gt;"))</f>
        <v/>
      </c>
      <c r="J103" s="397" t="str">
        <f>IF(F103="","",Hilfstabelle!B35)</f>
        <v/>
      </c>
      <c r="K103" s="397"/>
      <c r="L103" s="244" t="s">
        <v>9</v>
      </c>
      <c r="M103" s="391" t="str">
        <f>IF(OR(F103="",J103=""),"Für diese Tätigkeit nicht relevant",IF(F103&lt;J103,"Grenzwert wird nicht eingehalten; Reduzierungsplan erstellen","Grenzwert wird eingehalten"))</f>
        <v>Für diese Tätigkeit nicht relevant</v>
      </c>
      <c r="N103" s="391"/>
      <c r="O103" s="391"/>
      <c r="P103" s="391"/>
      <c r="Q103" s="391"/>
      <c r="R103" s="15"/>
      <c r="S103" s="22"/>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row>
    <row r="104" spans="1:245" s="31" customFormat="1" ht="37.5" customHeight="1" x14ac:dyDescent="0.25">
      <c r="A104" s="22"/>
      <c r="B104" s="15"/>
      <c r="C104" s="250"/>
      <c r="D104" s="250"/>
      <c r="E104" s="250"/>
      <c r="F104" s="251"/>
      <c r="G104" s="252"/>
      <c r="H104" s="253"/>
      <c r="I104" s="56"/>
      <c r="J104" s="56"/>
      <c r="K104" s="56"/>
      <c r="L104" s="55"/>
      <c r="M104" s="250"/>
      <c r="N104" s="250"/>
      <c r="O104" s="250"/>
      <c r="P104" s="250"/>
      <c r="Q104" s="250"/>
      <c r="R104" s="15"/>
      <c r="S104" s="22"/>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row>
    <row r="105" spans="1:245" s="31" customFormat="1" ht="26.25" customHeight="1" x14ac:dyDescent="0.25">
      <c r="A105" s="22"/>
      <c r="B105" s="15"/>
      <c r="C105" s="250"/>
      <c r="D105" s="250"/>
      <c r="E105" s="250"/>
      <c r="F105" s="425" t="s">
        <v>257</v>
      </c>
      <c r="G105" s="426"/>
      <c r="H105" s="264" t="s">
        <v>0</v>
      </c>
      <c r="I105" s="56"/>
      <c r="J105" s="56"/>
      <c r="K105" s="56"/>
      <c r="L105" s="55"/>
      <c r="M105" s="250"/>
      <c r="N105" s="250"/>
      <c r="O105" s="250"/>
      <c r="P105" s="250"/>
      <c r="Q105" s="250"/>
      <c r="R105" s="15"/>
      <c r="S105" s="22"/>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row>
    <row r="106" spans="1:245" s="31" customFormat="1" ht="39.9" customHeight="1" x14ac:dyDescent="0.25">
      <c r="A106" s="22"/>
      <c r="B106" s="15"/>
      <c r="C106" s="420" t="str">
        <f>IF(Rahmendaten!F65=" ","Eingabe für diese Tätigkeit nicht erforderlich!","Eingabe erforderlich")</f>
        <v>Eingabe für diese Tätigkeit nicht erforderlich!</v>
      </c>
      <c r="D106" s="421"/>
      <c r="E106" s="422"/>
      <c r="F106" s="424"/>
      <c r="G106" s="424"/>
      <c r="H106" s="261" t="str">
        <f>IF(C106="Eingabe für diese Tätigkeit nicht erforderlich"," ",Hilfstabelle!B40)</f>
        <v xml:space="preserve"> </v>
      </c>
      <c r="I106" s="263"/>
      <c r="J106" s="56"/>
      <c r="K106" s="56"/>
      <c r="L106" s="55"/>
      <c r="M106" s="250"/>
      <c r="N106" s="250"/>
      <c r="O106" s="250"/>
      <c r="P106" s="250"/>
      <c r="Q106" s="250"/>
      <c r="R106" s="15"/>
      <c r="S106" s="22"/>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row>
    <row r="107" spans="1:245" s="31" customFormat="1" ht="13.5" customHeight="1" x14ac:dyDescent="0.25">
      <c r="A107" s="22"/>
      <c r="B107" s="15"/>
      <c r="C107" s="257"/>
      <c r="D107" s="257"/>
      <c r="E107" s="257"/>
      <c r="F107" s="251"/>
      <c r="G107" s="251"/>
      <c r="H107" s="253"/>
      <c r="I107" s="56"/>
      <c r="J107" s="56"/>
      <c r="K107" s="56"/>
      <c r="L107" s="55"/>
      <c r="M107" s="250"/>
      <c r="N107" s="250"/>
      <c r="O107" s="250"/>
      <c r="P107" s="250"/>
      <c r="Q107" s="250"/>
      <c r="R107" s="15"/>
      <c r="S107" s="22"/>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row>
    <row r="108" spans="1:245" s="31" customFormat="1" ht="21.75" customHeight="1" x14ac:dyDescent="0.25">
      <c r="A108" s="22"/>
      <c r="B108" s="15"/>
      <c r="C108" s="392"/>
      <c r="D108" s="393"/>
      <c r="E108" s="394"/>
      <c r="F108" s="395" t="s">
        <v>110</v>
      </c>
      <c r="G108" s="396"/>
      <c r="H108" s="25" t="s">
        <v>0</v>
      </c>
      <c r="I108" s="255"/>
      <c r="J108" s="395" t="s">
        <v>111</v>
      </c>
      <c r="K108" s="396"/>
      <c r="L108" s="25" t="s">
        <v>0</v>
      </c>
      <c r="M108" s="392"/>
      <c r="N108" s="393"/>
      <c r="O108" s="393"/>
      <c r="P108" s="393"/>
      <c r="Q108" s="394"/>
      <c r="R108" s="15"/>
      <c r="S108" s="22"/>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row>
    <row r="109" spans="1:245" s="31" customFormat="1" ht="39.9" customHeight="1" x14ac:dyDescent="0.25">
      <c r="A109" s="15"/>
      <c r="B109" s="21"/>
      <c r="C109" s="423" t="s">
        <v>112</v>
      </c>
      <c r="D109" s="423"/>
      <c r="E109" s="423"/>
      <c r="F109" s="428" t="str">
        <f>IF(OR(Rahmendaten!D65=" ",Rahmendaten!D65=""),"",ROUND(Rahmendaten!D65,0))</f>
        <v/>
      </c>
      <c r="G109" s="428"/>
      <c r="H109" s="261" t="str">
        <f>Rahmendaten!F65</f>
        <v xml:space="preserve"> </v>
      </c>
      <c r="I109" s="246" t="str">
        <f>IF(AND(F109="",J109=""),"",IF(OR(F109="",J109=""),"",IF(F109&lt;J109,"&lt;","&gt;")))</f>
        <v/>
      </c>
      <c r="J109" s="410" t="str">
        <f>IF(Rahmendaten!F65="%",(G98/I17)*100,IF(Rahmendaten!F65="% des Druckfarbenverbrauchs",(G98/F106)*1000*100,Hilfstabelle!B33))</f>
        <v/>
      </c>
      <c r="K109" s="410"/>
      <c r="L109" s="262" t="str">
        <f>Rahmendaten!F65</f>
        <v xml:space="preserve"> </v>
      </c>
      <c r="M109" s="391" t="str">
        <f>IF(OR(F109="",J109=""),"Für diese Tätigkeit nicht relevant",IF(F109&lt;J109,"Grenzwert wird nicht eingehalten; Reduzierungsplan erstellen","Grenzwert wird eingehalten"))</f>
        <v>Für diese Tätigkeit nicht relevant</v>
      </c>
      <c r="N109" s="391"/>
      <c r="O109" s="391"/>
      <c r="P109" s="391"/>
      <c r="Q109" s="391"/>
      <c r="R109" s="15"/>
      <c r="S109" s="22"/>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row>
    <row r="110" spans="1:245" ht="15" customHeight="1" x14ac:dyDescent="0.25">
      <c r="B110" s="32"/>
      <c r="C110" s="16"/>
      <c r="D110" s="16"/>
      <c r="E110" s="16"/>
      <c r="F110" s="16"/>
      <c r="G110" s="16"/>
      <c r="H110" s="16"/>
      <c r="I110" s="16"/>
      <c r="J110" s="16"/>
      <c r="K110" s="16"/>
      <c r="L110" s="16"/>
      <c r="M110" s="16"/>
      <c r="N110" s="16"/>
      <c r="O110" s="16"/>
      <c r="P110" s="16"/>
      <c r="Q110" s="16"/>
      <c r="R110" s="16"/>
      <c r="S110" s="38"/>
    </row>
    <row r="111" spans="1:245" ht="13.5" customHeight="1" x14ac:dyDescent="0.25"/>
    <row r="112" spans="1:245" ht="24" customHeight="1" x14ac:dyDescent="0.25">
      <c r="B112" s="408" t="s">
        <v>159</v>
      </c>
      <c r="C112" s="408"/>
      <c r="D112" s="408"/>
      <c r="E112" s="408"/>
      <c r="F112" s="408"/>
      <c r="G112" s="408"/>
      <c r="H112" s="408"/>
      <c r="I112" s="408"/>
      <c r="J112" s="408"/>
      <c r="K112" s="408"/>
      <c r="L112" s="408"/>
      <c r="M112" s="408"/>
      <c r="N112" s="408"/>
      <c r="O112" s="408"/>
      <c r="P112" s="408"/>
      <c r="Q112" s="408"/>
      <c r="R112" s="408"/>
      <c r="S112" s="408"/>
    </row>
    <row r="114" spans="2:12" ht="15" customHeight="1" x14ac:dyDescent="0.25">
      <c r="G114" s="12"/>
    </row>
    <row r="116" spans="2:12" ht="15" customHeight="1" x14ac:dyDescent="0.25">
      <c r="B116" s="12"/>
      <c r="C116" s="12"/>
      <c r="D116" s="12"/>
      <c r="E116" s="12"/>
      <c r="F116" s="12"/>
      <c r="G116" s="12"/>
      <c r="H116" s="12"/>
      <c r="I116" s="12"/>
      <c r="J116" s="12"/>
      <c r="K116" s="12"/>
      <c r="L116" s="12"/>
    </row>
    <row r="117" spans="2:12" ht="15" customHeight="1" x14ac:dyDescent="0.25">
      <c r="B117" s="12"/>
      <c r="C117" s="12"/>
      <c r="D117" s="12"/>
      <c r="E117" s="12"/>
      <c r="F117" s="12"/>
      <c r="G117" s="12"/>
      <c r="H117" s="12"/>
      <c r="I117" s="12"/>
      <c r="J117" s="12"/>
      <c r="K117" s="12"/>
      <c r="L117" s="12"/>
    </row>
    <row r="118" spans="2:12" ht="15" customHeight="1" x14ac:dyDescent="0.25">
      <c r="B118" s="12"/>
      <c r="C118" s="12"/>
      <c r="D118" s="12"/>
      <c r="E118" s="12"/>
      <c r="F118" s="12"/>
      <c r="G118" s="12"/>
      <c r="H118" s="12"/>
      <c r="I118" s="12"/>
      <c r="J118" s="12"/>
      <c r="K118" s="12"/>
      <c r="L118" s="12"/>
    </row>
    <row r="119" spans="2:12" ht="15" customHeight="1" x14ac:dyDescent="0.25">
      <c r="B119" s="12"/>
      <c r="C119" s="12"/>
      <c r="D119" s="12"/>
      <c r="E119" s="12"/>
      <c r="F119" s="12"/>
      <c r="G119" s="12"/>
      <c r="H119" s="12"/>
      <c r="I119" s="12"/>
      <c r="J119" s="12"/>
      <c r="K119" s="12"/>
      <c r="L119" s="12"/>
    </row>
    <row r="120" spans="2:12" ht="15" customHeight="1" x14ac:dyDescent="0.25">
      <c r="B120" s="12"/>
      <c r="C120" s="12"/>
      <c r="D120" s="12"/>
      <c r="E120" s="12"/>
      <c r="F120" s="12"/>
      <c r="G120" s="12"/>
      <c r="H120" s="12"/>
      <c r="I120" s="12"/>
      <c r="J120" s="12"/>
      <c r="K120" s="12"/>
      <c r="L120" s="12"/>
    </row>
    <row r="121" spans="2:12" ht="15" customHeight="1" x14ac:dyDescent="0.25">
      <c r="B121" s="12"/>
      <c r="C121" s="12"/>
      <c r="D121" s="12"/>
      <c r="E121" s="12"/>
      <c r="F121" s="12"/>
      <c r="G121" s="12"/>
      <c r="H121" s="12"/>
      <c r="I121" s="12"/>
      <c r="J121" s="12"/>
      <c r="K121" s="12"/>
      <c r="L121" s="12"/>
    </row>
    <row r="122" spans="2:12" ht="15" customHeight="1" x14ac:dyDescent="0.25">
      <c r="B122" s="12"/>
      <c r="C122" s="12"/>
      <c r="D122" s="12"/>
      <c r="E122" s="12"/>
      <c r="F122" s="12"/>
      <c r="G122" s="12"/>
      <c r="H122" s="12"/>
      <c r="I122" s="12"/>
      <c r="J122" s="12"/>
      <c r="K122" s="12"/>
      <c r="L122" s="12"/>
    </row>
    <row r="123" spans="2:12" ht="15" customHeight="1" x14ac:dyDescent="0.25">
      <c r="B123" s="12"/>
      <c r="C123" s="12"/>
      <c r="D123" s="12"/>
      <c r="E123" s="12"/>
      <c r="F123" s="12"/>
      <c r="G123" s="12"/>
      <c r="H123" s="12"/>
      <c r="I123" s="12"/>
      <c r="J123" s="12"/>
      <c r="K123" s="12"/>
      <c r="L123" s="12"/>
    </row>
  </sheetData>
  <sheetProtection algorithmName="SHA-512" hashValue="RE/LG60KL6nPv+Zt014BKpyXwqXiuYJPKZRUjYYfQuOZk1G85aXAgZFX0iZPWDlB3F4mwz9s3VDTCB2+EhMgvw==" saltValue="FIpT/YiHsZhnmbsmftmo7w==" spinCount="100000" sheet="1" selectLockedCells="1" autoFilter="0" pivotTables="0"/>
  <customSheetViews>
    <customSheetView guid="{C51A57E6-B2A5-4BE9-A0A8-AFE08A3C065D}" fitToPage="1" showRuler="0">
      <pageMargins left="0.78740157499999996" right="0.78740157499999996" top="0.984251969" bottom="0.984251969" header="0.4921259845" footer="0.4921259845"/>
      <pageSetup paperSize="9" scale="55" orientation="portrait" horizontalDpi="4294967293" verticalDpi="0" r:id="rId1"/>
      <headerFooter alignWithMargins="0"/>
    </customSheetView>
  </customSheetViews>
  <mergeCells count="91">
    <mergeCell ref="F109:G109"/>
    <mergeCell ref="F102:G102"/>
    <mergeCell ref="F103:G103"/>
    <mergeCell ref="C101:I101"/>
    <mergeCell ref="E79:F79"/>
    <mergeCell ref="C108:E108"/>
    <mergeCell ref="F108:G108"/>
    <mergeCell ref="C109:E109"/>
    <mergeCell ref="C31:G31"/>
    <mergeCell ref="C32:G32"/>
    <mergeCell ref="C33:G33"/>
    <mergeCell ref="C46:G46"/>
    <mergeCell ref="C106:E106"/>
    <mergeCell ref="E76:F76"/>
    <mergeCell ref="C40:H40"/>
    <mergeCell ref="C50:G50"/>
    <mergeCell ref="C71:D71"/>
    <mergeCell ref="C103:E103"/>
    <mergeCell ref="C102:E102"/>
    <mergeCell ref="C79:D79"/>
    <mergeCell ref="C75:D75"/>
    <mergeCell ref="F106:G106"/>
    <mergeCell ref="F105:G105"/>
    <mergeCell ref="C73:D73"/>
    <mergeCell ref="C30:H30"/>
    <mergeCell ref="C26:G26"/>
    <mergeCell ref="G4:H4"/>
    <mergeCell ref="G5:H5"/>
    <mergeCell ref="G6:H6"/>
    <mergeCell ref="G7:H7"/>
    <mergeCell ref="G8:H8"/>
    <mergeCell ref="G9:H9"/>
    <mergeCell ref="G10:H10"/>
    <mergeCell ref="G11:H11"/>
    <mergeCell ref="C25:G25"/>
    <mergeCell ref="C14:G14"/>
    <mergeCell ref="P7:Q7"/>
    <mergeCell ref="L24:M24"/>
    <mergeCell ref="C20:G20"/>
    <mergeCell ref="G15:H15"/>
    <mergeCell ref="O25:S25"/>
    <mergeCell ref="G16:H16"/>
    <mergeCell ref="O24:P24"/>
    <mergeCell ref="L25:M25"/>
    <mergeCell ref="L26:M26"/>
    <mergeCell ref="L27:M27"/>
    <mergeCell ref="B112:S112"/>
    <mergeCell ref="L68:M68"/>
    <mergeCell ref="L65:M65"/>
    <mergeCell ref="C97:F97"/>
    <mergeCell ref="C93:F93"/>
    <mergeCell ref="J109:K109"/>
    <mergeCell ref="C27:G27"/>
    <mergeCell ref="C42:G42"/>
    <mergeCell ref="C43:G43"/>
    <mergeCell ref="C36:G36"/>
    <mergeCell ref="C76:D76"/>
    <mergeCell ref="E74:F74"/>
    <mergeCell ref="E72:F72"/>
    <mergeCell ref="O26:P26"/>
    <mergeCell ref="J102:K102"/>
    <mergeCell ref="C70:D70"/>
    <mergeCell ref="C57:G57"/>
    <mergeCell ref="C60:G60"/>
    <mergeCell ref="O27:P27"/>
    <mergeCell ref="E75:F75"/>
    <mergeCell ref="C53:G53"/>
    <mergeCell ref="C59:G59"/>
    <mergeCell ref="E70:F70"/>
    <mergeCell ref="E73:F73"/>
    <mergeCell ref="E77:F77"/>
    <mergeCell ref="E78:F78"/>
    <mergeCell ref="L36:N36"/>
    <mergeCell ref="C90:G90"/>
    <mergeCell ref="C87:G87"/>
    <mergeCell ref="C72:D72"/>
    <mergeCell ref="M103:Q103"/>
    <mergeCell ref="M109:Q109"/>
    <mergeCell ref="M108:Q108"/>
    <mergeCell ref="J108:K108"/>
    <mergeCell ref="J103:K103"/>
    <mergeCell ref="C41:G41"/>
    <mergeCell ref="C74:D74"/>
    <mergeCell ref="C77:D77"/>
    <mergeCell ref="C78:D78"/>
    <mergeCell ref="E71:F71"/>
    <mergeCell ref="C62:G62"/>
    <mergeCell ref="C69:G69"/>
    <mergeCell ref="C64:G64"/>
    <mergeCell ref="C58:D58"/>
    <mergeCell ref="E58:F58"/>
  </mergeCells>
  <phoneticPr fontId="0" type="noConversion"/>
  <hyperlinks>
    <hyperlink ref="B112:S112" location="'spez. Reduzierungsplan'!A1" display="Aufstellung eines spezifischen Reduzierungsplans"/>
  </hyperlinks>
  <pageMargins left="0.78740157499999996" right="0.78740157499999996" top="0.984251969" bottom="0.984251969" header="0.4921259845" footer="0.4921259845"/>
  <pageSetup paperSize="9" scale="37" orientation="portrait" horizontalDpi="300" verticalDpi="300" r:id="rId2"/>
  <headerFooter alignWithMargins="0"/>
  <ignoredErrors>
    <ignoredError sqref="C71:D75" twoDigitTextYear="1"/>
  </ignoredErrors>
  <drawing r:id="rId3"/>
  <legacyDrawing r:id="rId4"/>
  <mc:AlternateContent xmlns:mc="http://schemas.openxmlformats.org/markup-compatibility/2006">
    <mc:Choice Requires="x14">
      <controls>
        <mc:AlternateContent xmlns:mc="http://schemas.openxmlformats.org/markup-compatibility/2006">
          <mc:Choice Requires="x14">
            <control shapeId="7245" r:id="rId5" name="Option Button 77">
              <controlPr locked="0" defaultSize="0" autoFill="0" autoLine="0" autoPict="0">
                <anchor moveWithCells="1">
                  <from>
                    <xdr:col>1</xdr:col>
                    <xdr:colOff>60960</xdr:colOff>
                    <xdr:row>22</xdr:row>
                    <xdr:rowOff>0</xdr:rowOff>
                  </from>
                  <to>
                    <xdr:col>2</xdr:col>
                    <xdr:colOff>83820</xdr:colOff>
                    <xdr:row>24</xdr:row>
                    <xdr:rowOff>137160</xdr:rowOff>
                  </to>
                </anchor>
              </controlPr>
            </control>
          </mc:Choice>
        </mc:AlternateContent>
        <mc:AlternateContent xmlns:mc="http://schemas.openxmlformats.org/markup-compatibility/2006">
          <mc:Choice Requires="x14">
            <control shapeId="7246" r:id="rId6" name="Option Button 78">
              <controlPr locked="0" defaultSize="0" autoFill="0" autoLine="0" autoPict="0">
                <anchor moveWithCells="1">
                  <from>
                    <xdr:col>10</xdr:col>
                    <xdr:colOff>114300</xdr:colOff>
                    <xdr:row>21</xdr:row>
                    <xdr:rowOff>106680</xdr:rowOff>
                  </from>
                  <to>
                    <xdr:col>11</xdr:col>
                    <xdr:colOff>22860</xdr:colOff>
                    <xdr:row>24</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B1:J299"/>
  <sheetViews>
    <sheetView workbookViewId="0">
      <selection activeCell="D12" sqref="D12"/>
    </sheetView>
  </sheetViews>
  <sheetFormatPr baseColWidth="10" defaultColWidth="11.44140625" defaultRowHeight="15" customHeight="1" x14ac:dyDescent="0.25"/>
  <cols>
    <col min="1" max="1" width="3.5546875" style="15" customWidth="1"/>
    <col min="2" max="2" width="3.88671875" style="15" customWidth="1"/>
    <col min="3" max="3" width="33.109375" style="22" customWidth="1"/>
    <col min="4" max="4" width="16.88671875" style="21" customWidth="1"/>
    <col min="5" max="5" width="9.6640625" style="58" customWidth="1"/>
    <col min="6" max="6" width="3.5546875" style="58" customWidth="1"/>
    <col min="7" max="7" width="18.33203125" style="15" customWidth="1"/>
    <col min="8" max="8" width="9" style="58" customWidth="1"/>
    <col min="9" max="9" width="32.88671875" style="22" customWidth="1"/>
    <col min="10" max="10" width="4.33203125" style="15" customWidth="1"/>
    <col min="11" max="16384" width="11.44140625" style="15"/>
  </cols>
  <sheetData>
    <row r="1" spans="2:10" ht="29.25" customHeight="1" x14ac:dyDescent="0.25">
      <c r="B1" s="13" t="s">
        <v>127</v>
      </c>
      <c r="C1" s="13"/>
      <c r="D1" s="14"/>
      <c r="E1" s="14"/>
      <c r="F1" s="14"/>
      <c r="G1" s="14"/>
      <c r="H1" s="14"/>
      <c r="I1" s="14"/>
      <c r="J1" s="14"/>
    </row>
    <row r="2" spans="2:10" ht="18.75" customHeight="1" x14ac:dyDescent="0.25">
      <c r="B2" s="16"/>
      <c r="C2" s="17"/>
      <c r="D2" s="17"/>
      <c r="E2" s="17"/>
      <c r="F2" s="17"/>
      <c r="G2" s="17"/>
      <c r="H2" s="17"/>
      <c r="I2" s="17"/>
      <c r="J2" s="16"/>
    </row>
    <row r="3" spans="2:10" ht="18.75" customHeight="1" x14ac:dyDescent="0.25">
      <c r="B3" s="18"/>
      <c r="C3" s="19" t="s">
        <v>124</v>
      </c>
      <c r="D3" s="15"/>
      <c r="E3" s="15"/>
      <c r="F3" s="15"/>
      <c r="H3" s="15"/>
      <c r="I3" s="15"/>
      <c r="J3" s="20"/>
    </row>
    <row r="4" spans="2:10" ht="10.5" customHeight="1" x14ac:dyDescent="0.25">
      <c r="B4" s="21"/>
      <c r="C4" s="19"/>
      <c r="D4" s="15"/>
      <c r="E4" s="15"/>
      <c r="F4" s="15"/>
      <c r="H4" s="15"/>
      <c r="I4" s="15"/>
      <c r="J4" s="22"/>
    </row>
    <row r="5" spans="2:10" ht="21" customHeight="1" x14ac:dyDescent="0.25">
      <c r="B5" s="21"/>
      <c r="C5" s="247"/>
      <c r="D5" s="25" t="s">
        <v>13</v>
      </c>
      <c r="E5" s="25" t="s">
        <v>0</v>
      </c>
      <c r="F5" s="23"/>
      <c r="G5" s="23"/>
      <c r="H5" s="23"/>
      <c r="I5" s="23"/>
      <c r="J5" s="22"/>
    </row>
    <row r="6" spans="2:10" ht="20.399999999999999" customHeight="1" x14ac:dyDescent="0.25">
      <c r="B6" s="21"/>
      <c r="C6" s="24" t="s">
        <v>155</v>
      </c>
      <c r="D6" s="240" t="str">
        <f>Hilfstabelle!B29</f>
        <v xml:space="preserve"> </v>
      </c>
      <c r="E6" s="258" t="s">
        <v>1</v>
      </c>
      <c r="F6" s="26"/>
      <c r="G6" s="23"/>
      <c r="H6" s="23"/>
      <c r="I6" s="23"/>
      <c r="J6" s="22"/>
    </row>
    <row r="7" spans="2:10" ht="20.399999999999999" customHeight="1" x14ac:dyDescent="0.25">
      <c r="B7" s="21"/>
      <c r="C7" s="7" t="s">
        <v>8</v>
      </c>
      <c r="D7" s="241" t="str">
        <f>IF(D6=" "," ",Rahmendaten!D59)</f>
        <v xml:space="preserve"> </v>
      </c>
      <c r="E7" s="258"/>
      <c r="F7" s="26"/>
      <c r="G7" s="23"/>
      <c r="H7" s="23"/>
      <c r="I7" s="23"/>
      <c r="J7" s="22"/>
    </row>
    <row r="8" spans="2:10" ht="20.399999999999999" customHeight="1" x14ac:dyDescent="0.25">
      <c r="B8" s="21"/>
      <c r="C8" s="7" t="s">
        <v>7</v>
      </c>
      <c r="D8" s="240" t="str">
        <f>IF(OR(D6=0,D6=" ",D7=0,D7=" ")," ",D6*D7)</f>
        <v xml:space="preserve"> </v>
      </c>
      <c r="E8" s="258" t="s">
        <v>1</v>
      </c>
      <c r="F8" s="26"/>
      <c r="G8" s="27"/>
      <c r="H8" s="23"/>
      <c r="I8" s="23"/>
      <c r="J8" s="22"/>
    </row>
    <row r="9" spans="2:10" ht="20.399999999999999" customHeight="1" x14ac:dyDescent="0.25">
      <c r="B9" s="21"/>
      <c r="C9" s="24" t="s">
        <v>178</v>
      </c>
      <c r="D9" s="242" t="str">
        <f>IF(D6=" "," ",Rahmendaten!D61)</f>
        <v xml:space="preserve"> </v>
      </c>
      <c r="E9" s="258" t="s">
        <v>9</v>
      </c>
      <c r="F9" s="21"/>
      <c r="H9" s="28"/>
      <c r="I9" s="15"/>
      <c r="J9" s="22"/>
    </row>
    <row r="10" spans="2:10" ht="20.399999999999999" customHeight="1" x14ac:dyDescent="0.25">
      <c r="B10" s="21"/>
      <c r="C10" s="24" t="s">
        <v>121</v>
      </c>
      <c r="D10" s="240" t="str">
        <f>IF(OR(D8=0,D8=" ",D9=0,D9=" ")," ",D8*D9/100)</f>
        <v xml:space="preserve"> </v>
      </c>
      <c r="E10" s="258" t="s">
        <v>1</v>
      </c>
      <c r="F10" s="21"/>
      <c r="G10" s="29"/>
      <c r="H10" s="28"/>
      <c r="I10" s="15"/>
      <c r="J10" s="22"/>
    </row>
    <row r="11" spans="2:10" ht="20.399999999999999" customHeight="1" x14ac:dyDescent="0.25">
      <c r="B11" s="21"/>
      <c r="C11" s="24" t="s">
        <v>6</v>
      </c>
      <c r="D11" s="243" t="str">
        <f>IF(D6=" "," ",IF(Lösemittelbilanz!G95&gt;Lösemittelbilanz!O95,Lösemittelbilanz!G95,Lösemittelbilanz!O95)+Lösemittelbilanz!H38)</f>
        <v xml:space="preserve"> </v>
      </c>
      <c r="E11" s="258" t="s">
        <v>1</v>
      </c>
      <c r="F11" s="15"/>
      <c r="G11" s="30"/>
      <c r="H11" s="28"/>
      <c r="I11" s="31"/>
      <c r="J11" s="22"/>
    </row>
    <row r="12" spans="2:10" ht="15" customHeight="1" x14ac:dyDescent="0.25">
      <c r="B12" s="32"/>
      <c r="C12" s="33"/>
      <c r="D12" s="34"/>
      <c r="E12" s="35"/>
      <c r="F12" s="16"/>
      <c r="G12" s="36"/>
      <c r="H12" s="37"/>
      <c r="I12" s="16"/>
      <c r="J12" s="38"/>
    </row>
    <row r="13" spans="2:10" ht="15" customHeight="1" x14ac:dyDescent="0.25">
      <c r="B13" s="39"/>
      <c r="C13" s="40"/>
      <c r="D13" s="41"/>
      <c r="E13" s="42"/>
      <c r="F13" s="39"/>
      <c r="G13" s="43"/>
      <c r="H13" s="44"/>
      <c r="I13" s="39"/>
      <c r="J13" s="39"/>
    </row>
    <row r="14" spans="2:10" ht="21" customHeight="1" x14ac:dyDescent="0.3">
      <c r="B14" s="18"/>
      <c r="C14" s="45" t="s">
        <v>279</v>
      </c>
      <c r="D14" s="15"/>
      <c r="E14" s="28"/>
      <c r="F14" s="15"/>
      <c r="H14" s="28"/>
      <c r="I14" s="15"/>
      <c r="J14" s="20"/>
    </row>
    <row r="15" spans="2:10" ht="9" customHeight="1" x14ac:dyDescent="0.25">
      <c r="B15" s="21"/>
      <c r="C15" s="15"/>
      <c r="D15" s="15"/>
      <c r="E15" s="28"/>
      <c r="F15" s="15"/>
      <c r="H15" s="28"/>
      <c r="I15" s="15"/>
      <c r="J15" s="22"/>
    </row>
    <row r="16" spans="2:10" ht="37.5" customHeight="1" x14ac:dyDescent="0.25">
      <c r="B16" s="21"/>
      <c r="C16" s="25" t="s">
        <v>120</v>
      </c>
      <c r="D16" s="25" t="s">
        <v>2</v>
      </c>
      <c r="E16" s="25" t="s">
        <v>0</v>
      </c>
      <c r="F16" s="25"/>
      <c r="G16" s="128" t="s">
        <v>333</v>
      </c>
      <c r="H16" s="25" t="s">
        <v>0</v>
      </c>
      <c r="I16" s="25" t="s">
        <v>4</v>
      </c>
      <c r="J16" s="22"/>
    </row>
    <row r="17" spans="2:10" ht="15" customHeight="1" x14ac:dyDescent="0.25">
      <c r="B17" s="21"/>
      <c r="C17" s="47"/>
      <c r="D17" s="48"/>
      <c r="E17" s="47"/>
      <c r="F17" s="56"/>
      <c r="G17" s="48"/>
      <c r="H17" s="47"/>
      <c r="I17" s="50"/>
      <c r="J17" s="22"/>
    </row>
    <row r="18" spans="2:10" ht="24" customHeight="1" x14ac:dyDescent="0.25">
      <c r="B18" s="21"/>
      <c r="C18" s="25" t="s">
        <v>5</v>
      </c>
      <c r="D18" s="244" t="str">
        <f>IF(D10=" "," ",D10)</f>
        <v xml:space="preserve"> </v>
      </c>
      <c r="E18" s="245" t="s">
        <v>1</v>
      </c>
      <c r="F18" s="246" t="str">
        <f>IF(D18&gt;G18,"&gt;","&lt;")</f>
        <v>&lt;</v>
      </c>
      <c r="G18" s="244" t="str">
        <f>D11</f>
        <v xml:space="preserve"> </v>
      </c>
      <c r="H18" s="245" t="s">
        <v>1</v>
      </c>
      <c r="I18" s="46" t="str">
        <f>IF(D18=" "," ",IF(D18&lt;=G18,"Reduzierungsplan wird nicht erfüllt","Reduzierungsplan wird erfüllt"))</f>
        <v xml:space="preserve"> </v>
      </c>
      <c r="J18" s="22"/>
    </row>
    <row r="19" spans="2:10" ht="15" customHeight="1" x14ac:dyDescent="0.25">
      <c r="B19" s="32"/>
      <c r="C19" s="33"/>
      <c r="D19" s="51"/>
      <c r="E19" s="35"/>
      <c r="F19" s="52"/>
      <c r="G19" s="51"/>
      <c r="H19" s="35"/>
      <c r="I19" s="53"/>
      <c r="J19" s="38"/>
    </row>
    <row r="20" spans="2:10" ht="15" customHeight="1" x14ac:dyDescent="0.25">
      <c r="C20" s="54"/>
      <c r="D20" s="55"/>
      <c r="E20" s="47"/>
      <c r="F20" s="56"/>
      <c r="G20" s="55"/>
      <c r="H20" s="47"/>
      <c r="I20" s="57"/>
    </row>
    <row r="21" spans="2:10" ht="48" customHeight="1" x14ac:dyDescent="0.25">
      <c r="B21" s="432" t="s">
        <v>275</v>
      </c>
      <c r="C21" s="433"/>
      <c r="D21" s="433"/>
      <c r="E21" s="433"/>
      <c r="F21" s="433"/>
      <c r="G21" s="433"/>
      <c r="H21" s="433"/>
      <c r="I21" s="433"/>
      <c r="J21" s="434"/>
    </row>
    <row r="22" spans="2:10" ht="15" customHeight="1" x14ac:dyDescent="0.25">
      <c r="C22" s="15"/>
      <c r="D22" s="15"/>
      <c r="E22" s="15"/>
      <c r="F22" s="15"/>
      <c r="H22" s="15"/>
      <c r="I22" s="15"/>
    </row>
    <row r="23" spans="2:10" ht="15" customHeight="1" x14ac:dyDescent="0.25">
      <c r="C23" s="15"/>
      <c r="D23" s="15"/>
      <c r="E23" s="15"/>
      <c r="F23" s="15"/>
      <c r="H23" s="15"/>
      <c r="I23" s="15"/>
    </row>
    <row r="24" spans="2:10" ht="15" customHeight="1" x14ac:dyDescent="0.25">
      <c r="C24" s="15"/>
      <c r="D24" s="15"/>
      <c r="E24" s="15"/>
      <c r="F24" s="15"/>
      <c r="H24" s="15"/>
      <c r="I24" s="15"/>
    </row>
    <row r="25" spans="2:10" ht="15" customHeight="1" x14ac:dyDescent="0.25">
      <c r="C25" s="15"/>
      <c r="D25" s="15"/>
      <c r="E25" s="15"/>
      <c r="F25" s="15"/>
      <c r="H25" s="15"/>
      <c r="I25" s="15"/>
    </row>
    <row r="26" spans="2:10" ht="15" customHeight="1" x14ac:dyDescent="0.25">
      <c r="C26" s="15"/>
      <c r="D26" s="15"/>
      <c r="E26" s="15"/>
      <c r="F26" s="15"/>
      <c r="H26" s="15"/>
      <c r="I26" s="15"/>
    </row>
    <row r="27" spans="2:10" ht="15" customHeight="1" x14ac:dyDescent="0.25">
      <c r="C27" s="15"/>
      <c r="D27" s="15"/>
      <c r="E27" s="15"/>
      <c r="F27" s="15"/>
      <c r="H27" s="15"/>
      <c r="I27" s="15"/>
    </row>
    <row r="28" spans="2:10" ht="15" customHeight="1" x14ac:dyDescent="0.25">
      <c r="C28" s="15"/>
      <c r="D28" s="15"/>
      <c r="E28" s="15"/>
      <c r="F28" s="15"/>
      <c r="H28" s="15"/>
      <c r="I28" s="15"/>
    </row>
    <row r="29" spans="2:10" ht="15" customHeight="1" x14ac:dyDescent="0.25">
      <c r="C29" s="15"/>
      <c r="D29" s="15"/>
      <c r="E29" s="15"/>
      <c r="F29" s="15"/>
      <c r="H29" s="15"/>
      <c r="I29" s="15"/>
    </row>
    <row r="30" spans="2:10" ht="15" customHeight="1" x14ac:dyDescent="0.25">
      <c r="C30" s="15"/>
      <c r="D30" s="15"/>
      <c r="E30" s="15"/>
      <c r="F30" s="15"/>
      <c r="H30" s="15"/>
      <c r="I30" s="15"/>
    </row>
    <row r="31" spans="2:10" ht="15" customHeight="1" x14ac:dyDescent="0.25">
      <c r="C31" s="15"/>
      <c r="D31" s="15"/>
      <c r="E31" s="15"/>
      <c r="F31" s="15"/>
      <c r="H31" s="15"/>
      <c r="I31" s="15"/>
    </row>
    <row r="32" spans="2:10" ht="15" customHeight="1" x14ac:dyDescent="0.25">
      <c r="C32" s="15"/>
      <c r="D32" s="15"/>
      <c r="E32" s="15"/>
      <c r="F32" s="15"/>
      <c r="H32" s="15"/>
      <c r="I32" s="15"/>
    </row>
    <row r="33" spans="3:9" ht="15" customHeight="1" x14ac:dyDescent="0.25">
      <c r="C33" s="15"/>
      <c r="D33" s="15"/>
      <c r="E33" s="15"/>
      <c r="F33" s="15"/>
      <c r="H33" s="15"/>
      <c r="I33" s="15"/>
    </row>
    <row r="34" spans="3:9" ht="15" customHeight="1" x14ac:dyDescent="0.25">
      <c r="C34" s="15"/>
      <c r="D34" s="15"/>
      <c r="E34" s="15"/>
      <c r="F34" s="15"/>
      <c r="H34" s="15"/>
      <c r="I34" s="15"/>
    </row>
    <row r="35" spans="3:9" ht="15" customHeight="1" x14ac:dyDescent="0.25">
      <c r="C35" s="15"/>
      <c r="D35" s="15"/>
      <c r="E35" s="15"/>
      <c r="F35" s="15"/>
      <c r="H35" s="15"/>
      <c r="I35" s="15"/>
    </row>
    <row r="36" spans="3:9" ht="15" customHeight="1" x14ac:dyDescent="0.25">
      <c r="C36" s="15"/>
      <c r="D36" s="15"/>
      <c r="E36" s="15"/>
      <c r="F36" s="15"/>
      <c r="H36" s="15"/>
      <c r="I36" s="15"/>
    </row>
    <row r="37" spans="3:9" ht="15" customHeight="1" x14ac:dyDescent="0.25">
      <c r="C37" s="15"/>
      <c r="D37" s="15"/>
      <c r="E37" s="15"/>
      <c r="F37" s="15"/>
      <c r="H37" s="15"/>
      <c r="I37" s="15"/>
    </row>
    <row r="38" spans="3:9" ht="15" customHeight="1" x14ac:dyDescent="0.25">
      <c r="C38" s="15"/>
      <c r="D38" s="15"/>
      <c r="E38" s="15"/>
      <c r="F38" s="15"/>
      <c r="H38" s="15"/>
      <c r="I38" s="15"/>
    </row>
    <row r="39" spans="3:9" ht="15" customHeight="1" x14ac:dyDescent="0.25">
      <c r="C39" s="15"/>
      <c r="D39" s="15"/>
      <c r="E39" s="15"/>
      <c r="F39" s="15"/>
      <c r="H39" s="15"/>
      <c r="I39" s="15"/>
    </row>
    <row r="40" spans="3:9" ht="15" customHeight="1" x14ac:dyDescent="0.25">
      <c r="C40" s="15"/>
      <c r="D40" s="15"/>
      <c r="E40" s="15"/>
      <c r="F40" s="15"/>
      <c r="H40" s="15"/>
      <c r="I40" s="15"/>
    </row>
    <row r="41" spans="3:9" ht="15" customHeight="1" x14ac:dyDescent="0.25">
      <c r="C41" s="15"/>
      <c r="D41" s="15"/>
      <c r="E41" s="15"/>
      <c r="F41" s="15"/>
      <c r="H41" s="15"/>
      <c r="I41" s="15"/>
    </row>
    <row r="42" spans="3:9" ht="15" customHeight="1" x14ac:dyDescent="0.25">
      <c r="C42" s="15"/>
      <c r="D42" s="15"/>
      <c r="E42" s="15"/>
      <c r="F42" s="15"/>
      <c r="H42" s="15"/>
      <c r="I42" s="15"/>
    </row>
    <row r="43" spans="3:9" ht="15" customHeight="1" x14ac:dyDescent="0.25">
      <c r="C43" s="15"/>
      <c r="D43" s="15"/>
      <c r="E43" s="15"/>
      <c r="F43" s="15"/>
      <c r="H43" s="15"/>
      <c r="I43" s="15"/>
    </row>
    <row r="44" spans="3:9" ht="15" customHeight="1" x14ac:dyDescent="0.25">
      <c r="C44" s="15"/>
      <c r="D44" s="15"/>
      <c r="E44" s="15"/>
      <c r="F44" s="15"/>
      <c r="H44" s="15"/>
      <c r="I44" s="15"/>
    </row>
    <row r="45" spans="3:9" ht="15" customHeight="1" x14ac:dyDescent="0.25">
      <c r="C45" s="15"/>
      <c r="D45" s="15"/>
      <c r="E45" s="15"/>
      <c r="F45" s="15"/>
      <c r="H45" s="15"/>
      <c r="I45" s="15"/>
    </row>
    <row r="46" spans="3:9" ht="15" customHeight="1" x14ac:dyDescent="0.25">
      <c r="C46" s="15"/>
      <c r="D46" s="15"/>
      <c r="E46" s="15"/>
      <c r="F46" s="15"/>
      <c r="H46" s="15"/>
      <c r="I46" s="15"/>
    </row>
    <row r="47" spans="3:9" ht="15" customHeight="1" x14ac:dyDescent="0.25">
      <c r="C47" s="15"/>
      <c r="D47" s="15"/>
      <c r="E47" s="15"/>
      <c r="F47" s="15"/>
      <c r="H47" s="15"/>
      <c r="I47" s="15"/>
    </row>
    <row r="48" spans="3:9" ht="15" customHeight="1" x14ac:dyDescent="0.25">
      <c r="C48" s="15"/>
      <c r="D48" s="15"/>
      <c r="E48" s="15"/>
      <c r="F48" s="15"/>
      <c r="H48" s="15"/>
      <c r="I48" s="15"/>
    </row>
    <row r="49" spans="3:9" ht="15" customHeight="1" x14ac:dyDescent="0.25">
      <c r="C49" s="15"/>
      <c r="D49" s="15"/>
      <c r="E49" s="15"/>
      <c r="F49" s="15"/>
      <c r="H49" s="15"/>
      <c r="I49" s="15"/>
    </row>
    <row r="50" spans="3:9" ht="15" customHeight="1" x14ac:dyDescent="0.25">
      <c r="C50" s="15"/>
      <c r="D50" s="15"/>
      <c r="E50" s="15"/>
      <c r="F50" s="15"/>
      <c r="H50" s="15"/>
      <c r="I50" s="15"/>
    </row>
    <row r="51" spans="3:9" ht="15" customHeight="1" x14ac:dyDescent="0.25">
      <c r="C51" s="15"/>
      <c r="D51" s="15"/>
      <c r="E51" s="15"/>
      <c r="F51" s="15"/>
      <c r="H51" s="15"/>
      <c r="I51" s="15"/>
    </row>
    <row r="52" spans="3:9" ht="15" customHeight="1" x14ac:dyDescent="0.25">
      <c r="C52" s="15"/>
      <c r="D52" s="15"/>
      <c r="E52" s="15"/>
      <c r="F52" s="15"/>
      <c r="H52" s="15"/>
      <c r="I52" s="15"/>
    </row>
    <row r="53" spans="3:9" ht="15" customHeight="1" x14ac:dyDescent="0.25">
      <c r="C53" s="15"/>
      <c r="D53" s="15"/>
      <c r="E53" s="15"/>
      <c r="F53" s="15"/>
      <c r="H53" s="15"/>
      <c r="I53" s="15"/>
    </row>
    <row r="54" spans="3:9" ht="15" customHeight="1" x14ac:dyDescent="0.25">
      <c r="C54" s="15"/>
      <c r="D54" s="15"/>
      <c r="E54" s="15"/>
      <c r="F54" s="15"/>
      <c r="H54" s="15"/>
      <c r="I54" s="15"/>
    </row>
    <row r="55" spans="3:9" ht="15" customHeight="1" x14ac:dyDescent="0.25">
      <c r="C55" s="15"/>
      <c r="D55" s="15"/>
      <c r="E55" s="15"/>
      <c r="F55" s="15"/>
      <c r="H55" s="15"/>
      <c r="I55" s="15"/>
    </row>
    <row r="56" spans="3:9" ht="15" customHeight="1" x14ac:dyDescent="0.25">
      <c r="C56" s="15"/>
      <c r="D56" s="15"/>
      <c r="E56" s="15"/>
      <c r="F56" s="15"/>
      <c r="H56" s="15"/>
      <c r="I56" s="15"/>
    </row>
    <row r="57" spans="3:9" ht="15" customHeight="1" x14ac:dyDescent="0.25">
      <c r="C57" s="15"/>
      <c r="D57" s="15"/>
      <c r="E57" s="15"/>
      <c r="F57" s="15"/>
      <c r="H57" s="15"/>
      <c r="I57" s="15"/>
    </row>
    <row r="58" spans="3:9" ht="15" customHeight="1" x14ac:dyDescent="0.25">
      <c r="C58" s="15"/>
      <c r="D58" s="15"/>
      <c r="E58" s="15"/>
      <c r="F58" s="15"/>
      <c r="H58" s="15"/>
      <c r="I58" s="15"/>
    </row>
    <row r="59" spans="3:9" ht="15" customHeight="1" x14ac:dyDescent="0.25">
      <c r="C59" s="15"/>
      <c r="D59" s="15"/>
      <c r="E59" s="15"/>
      <c r="F59" s="15"/>
      <c r="H59" s="15"/>
      <c r="I59" s="15"/>
    </row>
    <row r="60" spans="3:9" ht="15" customHeight="1" x14ac:dyDescent="0.25">
      <c r="C60" s="15"/>
      <c r="D60" s="15"/>
      <c r="E60" s="15"/>
      <c r="F60" s="15"/>
      <c r="H60" s="15"/>
      <c r="I60" s="15"/>
    </row>
    <row r="61" spans="3:9" ht="15" customHeight="1" x14ac:dyDescent="0.25">
      <c r="C61" s="15"/>
      <c r="D61" s="15"/>
      <c r="E61" s="15"/>
      <c r="F61" s="15"/>
      <c r="H61" s="15"/>
      <c r="I61" s="15"/>
    </row>
    <row r="62" spans="3:9" ht="15" customHeight="1" x14ac:dyDescent="0.25">
      <c r="C62" s="15"/>
      <c r="D62" s="15"/>
      <c r="E62" s="15"/>
      <c r="F62" s="15"/>
      <c r="H62" s="15"/>
      <c r="I62" s="15"/>
    </row>
    <row r="63" spans="3:9" ht="15" customHeight="1" x14ac:dyDescent="0.25">
      <c r="C63" s="15"/>
      <c r="D63" s="15"/>
      <c r="E63" s="15"/>
      <c r="F63" s="15"/>
      <c r="H63" s="15"/>
      <c r="I63" s="15"/>
    </row>
    <row r="64" spans="3:9" ht="15" customHeight="1" x14ac:dyDescent="0.25">
      <c r="C64" s="15"/>
      <c r="D64" s="15"/>
      <c r="E64" s="15"/>
      <c r="F64" s="15"/>
      <c r="H64" s="15"/>
      <c r="I64" s="15"/>
    </row>
    <row r="65" spans="3:9" ht="15" customHeight="1" x14ac:dyDescent="0.25">
      <c r="C65" s="15"/>
      <c r="D65" s="15"/>
      <c r="E65" s="15"/>
      <c r="F65" s="15"/>
      <c r="H65" s="15"/>
      <c r="I65" s="15"/>
    </row>
    <row r="66" spans="3:9" ht="15" customHeight="1" x14ac:dyDescent="0.25">
      <c r="C66" s="15"/>
      <c r="D66" s="15"/>
      <c r="E66" s="15"/>
      <c r="F66" s="15"/>
      <c r="H66" s="15"/>
      <c r="I66" s="15"/>
    </row>
    <row r="67" spans="3:9" ht="15" customHeight="1" x14ac:dyDescent="0.25">
      <c r="C67" s="15"/>
      <c r="D67" s="15"/>
      <c r="E67" s="15"/>
      <c r="F67" s="15"/>
      <c r="H67" s="15"/>
      <c r="I67" s="15"/>
    </row>
    <row r="68" spans="3:9" ht="15" customHeight="1" x14ac:dyDescent="0.25">
      <c r="C68" s="15"/>
      <c r="D68" s="15"/>
      <c r="E68" s="15"/>
      <c r="F68" s="15"/>
      <c r="H68" s="15"/>
      <c r="I68" s="15"/>
    </row>
    <row r="69" spans="3:9" ht="15" customHeight="1" x14ac:dyDescent="0.25">
      <c r="C69" s="15"/>
      <c r="D69" s="15"/>
      <c r="E69" s="15"/>
      <c r="F69" s="15"/>
      <c r="H69" s="15"/>
      <c r="I69" s="15"/>
    </row>
    <row r="70" spans="3:9" ht="15" customHeight="1" x14ac:dyDescent="0.25">
      <c r="C70" s="15"/>
      <c r="D70" s="15"/>
      <c r="E70" s="15"/>
      <c r="F70" s="15"/>
      <c r="H70" s="15"/>
      <c r="I70" s="15"/>
    </row>
    <row r="71" spans="3:9" ht="15" customHeight="1" x14ac:dyDescent="0.25">
      <c r="C71" s="15"/>
      <c r="D71" s="15"/>
      <c r="E71" s="15"/>
      <c r="F71" s="15"/>
      <c r="H71" s="15"/>
      <c r="I71" s="15"/>
    </row>
    <row r="72" spans="3:9" ht="15" customHeight="1" x14ac:dyDescent="0.25">
      <c r="C72" s="15"/>
      <c r="D72" s="15"/>
      <c r="E72" s="15"/>
      <c r="F72" s="15"/>
      <c r="H72" s="15"/>
      <c r="I72" s="15"/>
    </row>
    <row r="73" spans="3:9" ht="15" customHeight="1" x14ac:dyDescent="0.25">
      <c r="C73" s="15"/>
      <c r="D73" s="15"/>
      <c r="E73" s="15"/>
      <c r="F73" s="15"/>
      <c r="H73" s="15"/>
      <c r="I73" s="15"/>
    </row>
    <row r="74" spans="3:9" ht="15" customHeight="1" x14ac:dyDescent="0.25">
      <c r="C74" s="15"/>
      <c r="D74" s="15"/>
      <c r="E74" s="15"/>
      <c r="F74" s="15"/>
      <c r="H74" s="15"/>
      <c r="I74" s="15"/>
    </row>
    <row r="75" spans="3:9" ht="15" customHeight="1" x14ac:dyDescent="0.25">
      <c r="C75" s="15"/>
      <c r="D75" s="15"/>
      <c r="E75" s="15"/>
      <c r="F75" s="15"/>
      <c r="H75" s="15"/>
      <c r="I75" s="15"/>
    </row>
    <row r="76" spans="3:9" ht="15" customHeight="1" x14ac:dyDescent="0.25">
      <c r="C76" s="15"/>
      <c r="D76" s="15"/>
      <c r="E76" s="15"/>
      <c r="F76" s="15"/>
      <c r="H76" s="15"/>
      <c r="I76" s="15"/>
    </row>
    <row r="77" spans="3:9" ht="15" customHeight="1" x14ac:dyDescent="0.25">
      <c r="C77" s="15"/>
      <c r="D77" s="15"/>
      <c r="E77" s="15"/>
      <c r="F77" s="15"/>
      <c r="H77" s="15"/>
      <c r="I77" s="15"/>
    </row>
    <row r="78" spans="3:9" ht="15" customHeight="1" x14ac:dyDescent="0.25">
      <c r="C78" s="15"/>
      <c r="D78" s="15"/>
      <c r="E78" s="15"/>
      <c r="F78" s="15"/>
      <c r="H78" s="15"/>
      <c r="I78" s="15"/>
    </row>
    <row r="79" spans="3:9" ht="15" customHeight="1" x14ac:dyDescent="0.25">
      <c r="C79" s="15"/>
      <c r="D79" s="15"/>
      <c r="E79" s="15"/>
      <c r="F79" s="15"/>
      <c r="H79" s="15"/>
      <c r="I79" s="15"/>
    </row>
    <row r="80" spans="3:9" ht="15" customHeight="1" x14ac:dyDescent="0.25">
      <c r="C80" s="15"/>
      <c r="D80" s="15"/>
      <c r="E80" s="15"/>
      <c r="F80" s="15"/>
      <c r="H80" s="15"/>
      <c r="I80" s="15"/>
    </row>
    <row r="81" spans="3:9" ht="15" customHeight="1" x14ac:dyDescent="0.25">
      <c r="C81" s="15"/>
      <c r="D81" s="15"/>
      <c r="E81" s="15"/>
      <c r="F81" s="15"/>
      <c r="H81" s="15"/>
      <c r="I81" s="15"/>
    </row>
    <row r="82" spans="3:9" ht="15" customHeight="1" x14ac:dyDescent="0.25">
      <c r="C82" s="15"/>
      <c r="D82" s="15"/>
      <c r="E82" s="15"/>
      <c r="F82" s="15"/>
      <c r="H82" s="15"/>
      <c r="I82" s="15"/>
    </row>
    <row r="83" spans="3:9" ht="15" customHeight="1" x14ac:dyDescent="0.25">
      <c r="C83" s="15"/>
      <c r="D83" s="15"/>
      <c r="E83" s="15"/>
      <c r="F83" s="15"/>
      <c r="H83" s="15"/>
      <c r="I83" s="15"/>
    </row>
    <row r="84" spans="3:9" ht="15" customHeight="1" x14ac:dyDescent="0.25">
      <c r="C84" s="15"/>
      <c r="D84" s="15"/>
      <c r="E84" s="15"/>
      <c r="F84" s="15"/>
      <c r="H84" s="15"/>
      <c r="I84" s="15"/>
    </row>
    <row r="85" spans="3:9" ht="15" customHeight="1" x14ac:dyDescent="0.25">
      <c r="C85" s="15"/>
      <c r="D85" s="15"/>
      <c r="E85" s="15"/>
      <c r="F85" s="15"/>
      <c r="H85" s="15"/>
      <c r="I85" s="15"/>
    </row>
    <row r="86" spans="3:9" ht="15" customHeight="1" x14ac:dyDescent="0.25">
      <c r="C86" s="15"/>
      <c r="D86" s="15"/>
      <c r="E86" s="15"/>
      <c r="F86" s="15"/>
      <c r="H86" s="15"/>
      <c r="I86" s="15"/>
    </row>
    <row r="87" spans="3:9" ht="15" customHeight="1" x14ac:dyDescent="0.25">
      <c r="C87" s="15"/>
      <c r="D87" s="15"/>
      <c r="E87" s="15"/>
      <c r="F87" s="15"/>
      <c r="H87" s="15"/>
      <c r="I87" s="15"/>
    </row>
    <row r="88" spans="3:9" ht="15" customHeight="1" x14ac:dyDescent="0.25">
      <c r="C88" s="15"/>
      <c r="D88" s="15"/>
      <c r="E88" s="15"/>
      <c r="F88" s="15"/>
      <c r="H88" s="15"/>
      <c r="I88" s="15"/>
    </row>
    <row r="89" spans="3:9" ht="15" customHeight="1" x14ac:dyDescent="0.25">
      <c r="C89" s="15"/>
      <c r="D89" s="15"/>
      <c r="E89" s="15"/>
      <c r="F89" s="15"/>
      <c r="H89" s="15"/>
      <c r="I89" s="15"/>
    </row>
    <row r="90" spans="3:9" ht="15" customHeight="1" x14ac:dyDescent="0.25">
      <c r="C90" s="15"/>
      <c r="D90" s="15"/>
      <c r="E90" s="15"/>
      <c r="F90" s="15"/>
      <c r="H90" s="15"/>
      <c r="I90" s="15"/>
    </row>
    <row r="91" spans="3:9" ht="15" customHeight="1" x14ac:dyDescent="0.25">
      <c r="C91" s="15"/>
      <c r="D91" s="15"/>
      <c r="E91" s="15"/>
      <c r="F91" s="15"/>
      <c r="H91" s="15"/>
      <c r="I91" s="15"/>
    </row>
    <row r="92" spans="3:9" ht="15" customHeight="1" x14ac:dyDescent="0.25">
      <c r="C92" s="15"/>
      <c r="D92" s="15"/>
      <c r="E92" s="15"/>
      <c r="F92" s="15"/>
      <c r="H92" s="15"/>
      <c r="I92" s="15"/>
    </row>
    <row r="93" spans="3:9" ht="15" customHeight="1" x14ac:dyDescent="0.25">
      <c r="C93" s="15"/>
      <c r="D93" s="15"/>
      <c r="E93" s="15"/>
      <c r="F93" s="15"/>
      <c r="H93" s="15"/>
      <c r="I93" s="15"/>
    </row>
    <row r="94" spans="3:9" ht="15" customHeight="1" x14ac:dyDescent="0.25">
      <c r="C94" s="15"/>
      <c r="D94" s="15"/>
      <c r="E94" s="15"/>
      <c r="F94" s="15"/>
      <c r="H94" s="15"/>
      <c r="I94" s="15"/>
    </row>
    <row r="95" spans="3:9" ht="15" customHeight="1" x14ac:dyDescent="0.25">
      <c r="C95" s="15"/>
      <c r="D95" s="15"/>
      <c r="E95" s="15"/>
      <c r="F95" s="15"/>
      <c r="H95" s="15"/>
      <c r="I95" s="15"/>
    </row>
    <row r="96" spans="3:9" ht="15" customHeight="1" x14ac:dyDescent="0.25">
      <c r="C96" s="15"/>
      <c r="D96" s="15"/>
      <c r="E96" s="15"/>
      <c r="F96" s="15"/>
      <c r="H96" s="15"/>
      <c r="I96" s="15"/>
    </row>
    <row r="97" spans="3:9" ht="15" customHeight="1" x14ac:dyDescent="0.25">
      <c r="C97" s="15"/>
      <c r="D97" s="15"/>
      <c r="E97" s="15"/>
      <c r="F97" s="15"/>
      <c r="H97" s="15"/>
      <c r="I97" s="15"/>
    </row>
    <row r="98" spans="3:9" ht="15" customHeight="1" x14ac:dyDescent="0.25">
      <c r="C98" s="15"/>
      <c r="D98" s="15"/>
      <c r="E98" s="15"/>
      <c r="F98" s="15"/>
      <c r="H98" s="15"/>
      <c r="I98" s="15"/>
    </row>
    <row r="99" spans="3:9" ht="15" customHeight="1" x14ac:dyDescent="0.25">
      <c r="C99" s="15"/>
      <c r="D99" s="15"/>
      <c r="E99" s="15"/>
      <c r="F99" s="15"/>
      <c r="H99" s="15"/>
      <c r="I99" s="15"/>
    </row>
    <row r="100" spans="3:9" ht="15" customHeight="1" x14ac:dyDescent="0.25">
      <c r="C100" s="15"/>
      <c r="D100" s="15"/>
      <c r="E100" s="15"/>
      <c r="F100" s="15"/>
      <c r="H100" s="15"/>
      <c r="I100" s="15"/>
    </row>
    <row r="101" spans="3:9" ht="15" customHeight="1" x14ac:dyDescent="0.25">
      <c r="C101" s="15"/>
      <c r="D101" s="15"/>
      <c r="E101" s="15"/>
      <c r="F101" s="15"/>
      <c r="H101" s="15"/>
      <c r="I101" s="15"/>
    </row>
    <row r="102" spans="3:9" ht="15" customHeight="1" x14ac:dyDescent="0.25">
      <c r="C102" s="15"/>
      <c r="D102" s="15"/>
      <c r="E102" s="15"/>
      <c r="F102" s="15"/>
      <c r="H102" s="15"/>
      <c r="I102" s="15"/>
    </row>
    <row r="103" spans="3:9" ht="15" customHeight="1" x14ac:dyDescent="0.25">
      <c r="C103" s="15"/>
      <c r="D103" s="15"/>
      <c r="E103" s="15"/>
      <c r="F103" s="15"/>
      <c r="H103" s="15"/>
      <c r="I103" s="15"/>
    </row>
    <row r="104" spans="3:9" ht="15" customHeight="1" x14ac:dyDescent="0.25">
      <c r="C104" s="15"/>
      <c r="D104" s="15"/>
      <c r="E104" s="15"/>
      <c r="F104" s="15"/>
      <c r="H104" s="15"/>
      <c r="I104" s="15"/>
    </row>
    <row r="105" spans="3:9" ht="15" customHeight="1" x14ac:dyDescent="0.25">
      <c r="C105" s="15"/>
      <c r="D105" s="15"/>
      <c r="E105" s="15"/>
      <c r="F105" s="15"/>
      <c r="H105" s="15"/>
      <c r="I105" s="15"/>
    </row>
    <row r="106" spans="3:9" ht="15" customHeight="1" x14ac:dyDescent="0.25">
      <c r="C106" s="15"/>
      <c r="D106" s="15"/>
      <c r="E106" s="15"/>
      <c r="F106" s="15"/>
      <c r="H106" s="15"/>
      <c r="I106" s="15"/>
    </row>
    <row r="107" spans="3:9" ht="15" customHeight="1" x14ac:dyDescent="0.25">
      <c r="C107" s="15"/>
      <c r="D107" s="15"/>
      <c r="E107" s="15"/>
      <c r="F107" s="15"/>
      <c r="H107" s="15"/>
      <c r="I107" s="15"/>
    </row>
    <row r="108" spans="3:9" ht="15" customHeight="1" x14ac:dyDescent="0.25">
      <c r="C108" s="15"/>
      <c r="D108" s="15"/>
      <c r="E108" s="15"/>
      <c r="F108" s="15"/>
      <c r="H108" s="15"/>
      <c r="I108" s="15"/>
    </row>
    <row r="109" spans="3:9" ht="15" customHeight="1" x14ac:dyDescent="0.25">
      <c r="C109" s="15"/>
      <c r="D109" s="15"/>
      <c r="E109" s="15"/>
      <c r="F109" s="15"/>
      <c r="H109" s="15"/>
      <c r="I109" s="15"/>
    </row>
    <row r="110" spans="3:9" ht="15" customHeight="1" x14ac:dyDescent="0.25">
      <c r="C110" s="15"/>
      <c r="D110" s="15"/>
      <c r="E110" s="15"/>
      <c r="F110" s="15"/>
      <c r="H110" s="15"/>
      <c r="I110" s="15"/>
    </row>
    <row r="111" spans="3:9" ht="15" customHeight="1" x14ac:dyDescent="0.25">
      <c r="C111" s="15"/>
      <c r="D111" s="15"/>
      <c r="E111" s="15"/>
      <c r="F111" s="15"/>
      <c r="H111" s="15"/>
      <c r="I111" s="15"/>
    </row>
    <row r="112" spans="3:9" ht="15" customHeight="1" x14ac:dyDescent="0.25">
      <c r="C112" s="15"/>
      <c r="D112" s="15"/>
      <c r="E112" s="15"/>
      <c r="F112" s="15"/>
      <c r="H112" s="15"/>
      <c r="I112" s="15"/>
    </row>
    <row r="113" spans="3:9" ht="15" customHeight="1" x14ac:dyDescent="0.25">
      <c r="C113" s="15"/>
      <c r="D113" s="15"/>
      <c r="E113" s="15"/>
      <c r="F113" s="15"/>
      <c r="H113" s="15"/>
      <c r="I113" s="15"/>
    </row>
    <row r="114" spans="3:9" ht="15" customHeight="1" x14ac:dyDescent="0.25">
      <c r="C114" s="15"/>
      <c r="D114" s="15"/>
      <c r="E114" s="15"/>
      <c r="F114" s="15"/>
      <c r="H114" s="15"/>
      <c r="I114" s="15"/>
    </row>
    <row r="115" spans="3:9" ht="15" customHeight="1" x14ac:dyDescent="0.25">
      <c r="C115" s="15"/>
      <c r="D115" s="15"/>
      <c r="E115" s="15"/>
      <c r="F115" s="15"/>
      <c r="H115" s="15"/>
      <c r="I115" s="15"/>
    </row>
    <row r="116" spans="3:9" ht="15" customHeight="1" x14ac:dyDescent="0.25">
      <c r="C116" s="15"/>
      <c r="D116" s="15"/>
      <c r="E116" s="15"/>
      <c r="F116" s="15"/>
      <c r="H116" s="15"/>
      <c r="I116" s="15"/>
    </row>
    <row r="117" spans="3:9" ht="15" customHeight="1" x14ac:dyDescent="0.25">
      <c r="C117" s="15"/>
      <c r="D117" s="15"/>
      <c r="E117" s="15"/>
      <c r="F117" s="15"/>
      <c r="H117" s="15"/>
      <c r="I117" s="15"/>
    </row>
    <row r="118" spans="3:9" ht="15" customHeight="1" x14ac:dyDescent="0.25">
      <c r="C118" s="15"/>
      <c r="D118" s="15"/>
      <c r="E118" s="15"/>
      <c r="F118" s="15"/>
      <c r="H118" s="15"/>
      <c r="I118" s="15"/>
    </row>
    <row r="119" spans="3:9" ht="15" customHeight="1" x14ac:dyDescent="0.25">
      <c r="C119" s="15"/>
      <c r="D119" s="15"/>
      <c r="E119" s="15"/>
      <c r="F119" s="15"/>
      <c r="H119" s="15"/>
      <c r="I119" s="15"/>
    </row>
    <row r="120" spans="3:9" ht="15" customHeight="1" x14ac:dyDescent="0.25">
      <c r="C120" s="15"/>
      <c r="D120" s="15"/>
      <c r="E120" s="15"/>
      <c r="F120" s="15"/>
      <c r="H120" s="15"/>
      <c r="I120" s="15"/>
    </row>
    <row r="121" spans="3:9" ht="15" customHeight="1" x14ac:dyDescent="0.25">
      <c r="C121" s="15"/>
      <c r="D121" s="15"/>
      <c r="E121" s="15"/>
      <c r="F121" s="15"/>
      <c r="H121" s="15"/>
      <c r="I121" s="15"/>
    </row>
    <row r="122" spans="3:9" ht="15" customHeight="1" x14ac:dyDescent="0.25">
      <c r="C122" s="15"/>
      <c r="D122" s="15"/>
      <c r="E122" s="15"/>
      <c r="F122" s="15"/>
      <c r="H122" s="15"/>
      <c r="I122" s="15"/>
    </row>
    <row r="123" spans="3:9" ht="15" customHeight="1" x14ac:dyDescent="0.25">
      <c r="C123" s="15"/>
      <c r="D123" s="15"/>
      <c r="E123" s="15"/>
      <c r="F123" s="15"/>
      <c r="H123" s="15"/>
      <c r="I123" s="15"/>
    </row>
    <row r="124" spans="3:9" ht="15" customHeight="1" x14ac:dyDescent="0.25">
      <c r="C124" s="15"/>
      <c r="D124" s="15"/>
      <c r="E124" s="15"/>
      <c r="F124" s="15"/>
      <c r="H124" s="15"/>
      <c r="I124" s="15"/>
    </row>
    <row r="125" spans="3:9" ht="15" customHeight="1" x14ac:dyDescent="0.25">
      <c r="C125" s="15"/>
      <c r="D125" s="15"/>
      <c r="E125" s="15"/>
      <c r="F125" s="15"/>
      <c r="H125" s="15"/>
      <c r="I125" s="15"/>
    </row>
    <row r="126" spans="3:9" ht="15" customHeight="1" x14ac:dyDescent="0.25">
      <c r="C126" s="15"/>
      <c r="D126" s="15"/>
      <c r="E126" s="15"/>
      <c r="F126" s="15"/>
      <c r="H126" s="15"/>
      <c r="I126" s="15"/>
    </row>
    <row r="127" spans="3:9" ht="15" customHeight="1" x14ac:dyDescent="0.25">
      <c r="C127" s="15"/>
      <c r="D127" s="15"/>
      <c r="E127" s="15"/>
      <c r="F127" s="15"/>
      <c r="H127" s="15"/>
      <c r="I127" s="15"/>
    </row>
    <row r="128" spans="3:9" ht="15" customHeight="1" x14ac:dyDescent="0.25">
      <c r="C128" s="15"/>
      <c r="D128" s="15"/>
      <c r="E128" s="15"/>
      <c r="F128" s="15"/>
      <c r="H128" s="15"/>
      <c r="I128" s="15"/>
    </row>
    <row r="129" spans="3:9" ht="15" customHeight="1" x14ac:dyDescent="0.25">
      <c r="C129" s="15"/>
      <c r="D129" s="15"/>
      <c r="E129" s="15"/>
      <c r="F129" s="15"/>
      <c r="H129" s="15"/>
      <c r="I129" s="15"/>
    </row>
    <row r="130" spans="3:9" ht="15" customHeight="1" x14ac:dyDescent="0.25">
      <c r="C130" s="15"/>
      <c r="D130" s="15"/>
      <c r="E130" s="15"/>
      <c r="F130" s="15"/>
      <c r="H130" s="15"/>
      <c r="I130" s="15"/>
    </row>
    <row r="131" spans="3:9" ht="15" customHeight="1" x14ac:dyDescent="0.25">
      <c r="C131" s="15"/>
      <c r="D131" s="15"/>
      <c r="E131" s="15"/>
      <c r="F131" s="15"/>
      <c r="H131" s="15"/>
      <c r="I131" s="15"/>
    </row>
    <row r="132" spans="3:9" ht="15" customHeight="1" x14ac:dyDescent="0.25">
      <c r="C132" s="15"/>
      <c r="D132" s="15"/>
      <c r="E132" s="15"/>
      <c r="F132" s="15"/>
      <c r="H132" s="15"/>
      <c r="I132" s="15"/>
    </row>
    <row r="133" spans="3:9" ht="15" customHeight="1" x14ac:dyDescent="0.25">
      <c r="C133" s="15"/>
      <c r="D133" s="15"/>
      <c r="E133" s="15"/>
      <c r="F133" s="15"/>
      <c r="H133" s="15"/>
      <c r="I133" s="15"/>
    </row>
    <row r="134" spans="3:9" ht="15" customHeight="1" x14ac:dyDescent="0.25">
      <c r="C134" s="15"/>
      <c r="D134" s="15"/>
      <c r="E134" s="15"/>
      <c r="F134" s="15"/>
      <c r="H134" s="15"/>
      <c r="I134" s="15"/>
    </row>
    <row r="135" spans="3:9" ht="15" customHeight="1" x14ac:dyDescent="0.25">
      <c r="C135" s="15"/>
      <c r="D135" s="15"/>
      <c r="E135" s="15"/>
      <c r="F135" s="15"/>
      <c r="H135" s="15"/>
      <c r="I135" s="15"/>
    </row>
    <row r="136" spans="3:9" ht="15" customHeight="1" x14ac:dyDescent="0.25">
      <c r="C136" s="15"/>
      <c r="D136" s="15"/>
      <c r="E136" s="15"/>
      <c r="F136" s="15"/>
      <c r="H136" s="15"/>
      <c r="I136" s="15"/>
    </row>
    <row r="137" spans="3:9" ht="15" customHeight="1" x14ac:dyDescent="0.25">
      <c r="C137" s="15"/>
      <c r="D137" s="15"/>
      <c r="E137" s="15"/>
      <c r="F137" s="15"/>
      <c r="H137" s="15"/>
      <c r="I137" s="15"/>
    </row>
    <row r="138" spans="3:9" ht="15" customHeight="1" x14ac:dyDescent="0.25">
      <c r="C138" s="15"/>
      <c r="D138" s="15"/>
      <c r="E138" s="15"/>
      <c r="F138" s="15"/>
      <c r="H138" s="15"/>
      <c r="I138" s="15"/>
    </row>
    <row r="139" spans="3:9" ht="15" customHeight="1" x14ac:dyDescent="0.25">
      <c r="C139" s="15"/>
      <c r="D139" s="15"/>
      <c r="E139" s="15"/>
      <c r="F139" s="15"/>
      <c r="H139" s="15"/>
      <c r="I139" s="15"/>
    </row>
    <row r="140" spans="3:9" ht="15" customHeight="1" x14ac:dyDescent="0.25">
      <c r="C140" s="15"/>
      <c r="D140" s="15"/>
      <c r="E140" s="15"/>
      <c r="F140" s="15"/>
      <c r="H140" s="15"/>
      <c r="I140" s="15"/>
    </row>
    <row r="141" spans="3:9" ht="15" customHeight="1" x14ac:dyDescent="0.25">
      <c r="C141" s="15"/>
      <c r="D141" s="15"/>
      <c r="E141" s="15"/>
      <c r="F141" s="15"/>
      <c r="H141" s="15"/>
      <c r="I141" s="15"/>
    </row>
    <row r="142" spans="3:9" ht="15" customHeight="1" x14ac:dyDescent="0.25">
      <c r="C142" s="15"/>
      <c r="D142" s="15"/>
      <c r="E142" s="15"/>
      <c r="F142" s="15"/>
      <c r="H142" s="15"/>
      <c r="I142" s="15"/>
    </row>
    <row r="143" spans="3:9" ht="15" customHeight="1" x14ac:dyDescent="0.25">
      <c r="C143" s="15"/>
      <c r="D143" s="15"/>
      <c r="E143" s="15"/>
      <c r="F143" s="15"/>
      <c r="H143" s="15"/>
      <c r="I143" s="15"/>
    </row>
    <row r="144" spans="3:9" ht="15" customHeight="1" x14ac:dyDescent="0.25">
      <c r="C144" s="15"/>
      <c r="D144" s="15"/>
      <c r="E144" s="15"/>
      <c r="F144" s="15"/>
      <c r="H144" s="15"/>
      <c r="I144" s="15"/>
    </row>
    <row r="145" spans="3:9" ht="15" customHeight="1" x14ac:dyDescent="0.25">
      <c r="C145" s="15"/>
      <c r="D145" s="15"/>
      <c r="E145" s="15"/>
      <c r="F145" s="15"/>
      <c r="H145" s="15"/>
      <c r="I145" s="15"/>
    </row>
    <row r="146" spans="3:9" ht="15" customHeight="1" x14ac:dyDescent="0.25">
      <c r="C146" s="15"/>
      <c r="D146" s="15"/>
      <c r="E146" s="15"/>
      <c r="F146" s="15"/>
      <c r="H146" s="15"/>
      <c r="I146" s="15"/>
    </row>
    <row r="147" spans="3:9" ht="15" customHeight="1" x14ac:dyDescent="0.25">
      <c r="C147" s="15"/>
      <c r="D147" s="15"/>
      <c r="E147" s="15"/>
      <c r="F147" s="15"/>
      <c r="H147" s="15"/>
      <c r="I147" s="15"/>
    </row>
    <row r="148" spans="3:9" ht="15" customHeight="1" x14ac:dyDescent="0.25">
      <c r="C148" s="15"/>
      <c r="D148" s="15"/>
      <c r="E148" s="15"/>
      <c r="F148" s="15"/>
      <c r="H148" s="15"/>
      <c r="I148" s="15"/>
    </row>
    <row r="149" spans="3:9" ht="15" customHeight="1" x14ac:dyDescent="0.25">
      <c r="C149" s="15"/>
      <c r="D149" s="15"/>
      <c r="E149" s="15"/>
      <c r="F149" s="15"/>
      <c r="H149" s="15"/>
      <c r="I149" s="15"/>
    </row>
    <row r="150" spans="3:9" ht="15" customHeight="1" x14ac:dyDescent="0.25">
      <c r="C150" s="15"/>
      <c r="D150" s="15"/>
      <c r="E150" s="15"/>
      <c r="F150" s="15"/>
      <c r="H150" s="15"/>
      <c r="I150" s="15"/>
    </row>
    <row r="151" spans="3:9" ht="15" customHeight="1" x14ac:dyDescent="0.25">
      <c r="C151" s="15"/>
      <c r="D151" s="15"/>
      <c r="E151" s="15"/>
      <c r="F151" s="15"/>
      <c r="H151" s="15"/>
      <c r="I151" s="15"/>
    </row>
    <row r="152" spans="3:9" ht="15" customHeight="1" x14ac:dyDescent="0.25">
      <c r="C152" s="15"/>
      <c r="D152" s="15"/>
      <c r="E152" s="15"/>
      <c r="F152" s="15"/>
      <c r="H152" s="15"/>
      <c r="I152" s="15"/>
    </row>
    <row r="153" spans="3:9" ht="15" customHeight="1" x14ac:dyDescent="0.25">
      <c r="C153" s="15"/>
      <c r="D153" s="15"/>
      <c r="E153" s="15"/>
      <c r="F153" s="15"/>
      <c r="H153" s="15"/>
      <c r="I153" s="15"/>
    </row>
    <row r="154" spans="3:9" ht="15" customHeight="1" x14ac:dyDescent="0.25">
      <c r="C154" s="15"/>
      <c r="D154" s="15"/>
      <c r="E154" s="15"/>
      <c r="F154" s="15"/>
      <c r="H154" s="15"/>
      <c r="I154" s="15"/>
    </row>
    <row r="155" spans="3:9" ht="15" customHeight="1" x14ac:dyDescent="0.25">
      <c r="C155" s="15"/>
      <c r="D155" s="15"/>
      <c r="E155" s="15"/>
      <c r="F155" s="15"/>
      <c r="H155" s="15"/>
      <c r="I155" s="15"/>
    </row>
    <row r="156" spans="3:9" ht="15" customHeight="1" x14ac:dyDescent="0.25">
      <c r="C156" s="15"/>
      <c r="D156" s="15"/>
      <c r="E156" s="15"/>
      <c r="F156" s="15"/>
      <c r="H156" s="15"/>
      <c r="I156" s="15"/>
    </row>
    <row r="157" spans="3:9" ht="15" customHeight="1" x14ac:dyDescent="0.25">
      <c r="C157" s="15"/>
      <c r="D157" s="15"/>
      <c r="E157" s="15"/>
      <c r="F157" s="15"/>
      <c r="H157" s="15"/>
      <c r="I157" s="15"/>
    </row>
    <row r="158" spans="3:9" ht="15" customHeight="1" x14ac:dyDescent="0.25">
      <c r="C158" s="15"/>
      <c r="D158" s="15"/>
      <c r="E158" s="15"/>
      <c r="F158" s="15"/>
      <c r="H158" s="15"/>
      <c r="I158" s="15"/>
    </row>
    <row r="159" spans="3:9" ht="15" customHeight="1" x14ac:dyDescent="0.25">
      <c r="C159" s="15"/>
      <c r="D159" s="15"/>
      <c r="E159" s="15"/>
      <c r="F159" s="15"/>
      <c r="H159" s="15"/>
      <c r="I159" s="15"/>
    </row>
    <row r="160" spans="3:9" ht="15" customHeight="1" x14ac:dyDescent="0.25">
      <c r="C160" s="15"/>
      <c r="D160" s="15"/>
      <c r="E160" s="15"/>
      <c r="F160" s="15"/>
      <c r="H160" s="15"/>
      <c r="I160" s="15"/>
    </row>
    <row r="161" spans="3:9" ht="15" customHeight="1" x14ac:dyDescent="0.25">
      <c r="C161" s="15"/>
      <c r="D161" s="15"/>
      <c r="E161" s="15"/>
      <c r="F161" s="15"/>
      <c r="H161" s="15"/>
      <c r="I161" s="15"/>
    </row>
    <row r="162" spans="3:9" ht="15" customHeight="1" x14ac:dyDescent="0.25">
      <c r="C162" s="15"/>
      <c r="D162" s="15"/>
      <c r="E162" s="15"/>
      <c r="F162" s="15"/>
      <c r="H162" s="15"/>
      <c r="I162" s="15"/>
    </row>
    <row r="163" spans="3:9" ht="15" customHeight="1" x14ac:dyDescent="0.25">
      <c r="C163" s="15"/>
      <c r="D163" s="15"/>
      <c r="E163" s="15"/>
      <c r="F163" s="15"/>
      <c r="H163" s="15"/>
      <c r="I163" s="15"/>
    </row>
    <row r="164" spans="3:9" ht="15" customHeight="1" x14ac:dyDescent="0.25">
      <c r="C164" s="15"/>
      <c r="D164" s="15"/>
      <c r="E164" s="15"/>
      <c r="F164" s="15"/>
      <c r="H164" s="15"/>
      <c r="I164" s="15"/>
    </row>
    <row r="165" spans="3:9" ht="15" customHeight="1" x14ac:dyDescent="0.25">
      <c r="C165" s="15"/>
      <c r="D165" s="15"/>
      <c r="E165" s="15"/>
      <c r="F165" s="15"/>
      <c r="H165" s="15"/>
      <c r="I165" s="15"/>
    </row>
    <row r="166" spans="3:9" ht="15" customHeight="1" x14ac:dyDescent="0.25">
      <c r="C166" s="15"/>
      <c r="D166" s="15"/>
      <c r="E166" s="15"/>
      <c r="F166" s="15"/>
      <c r="H166" s="15"/>
      <c r="I166" s="15"/>
    </row>
    <row r="167" spans="3:9" ht="15" customHeight="1" x14ac:dyDescent="0.25">
      <c r="C167" s="15"/>
      <c r="D167" s="15"/>
      <c r="E167" s="15"/>
      <c r="F167" s="15"/>
      <c r="H167" s="15"/>
      <c r="I167" s="15"/>
    </row>
    <row r="168" spans="3:9" ht="15" customHeight="1" x14ac:dyDescent="0.25">
      <c r="C168" s="15"/>
      <c r="D168" s="15"/>
      <c r="E168" s="15"/>
      <c r="F168" s="15"/>
      <c r="H168" s="15"/>
      <c r="I168" s="15"/>
    </row>
    <row r="169" spans="3:9" ht="15" customHeight="1" x14ac:dyDescent="0.25">
      <c r="C169" s="15"/>
      <c r="D169" s="15"/>
      <c r="E169" s="15"/>
      <c r="F169" s="15"/>
      <c r="H169" s="15"/>
      <c r="I169" s="15"/>
    </row>
    <row r="170" spans="3:9" ht="15" customHeight="1" x14ac:dyDescent="0.25">
      <c r="C170" s="15"/>
      <c r="D170" s="15"/>
      <c r="E170" s="15"/>
      <c r="F170" s="15"/>
      <c r="H170" s="15"/>
      <c r="I170" s="15"/>
    </row>
    <row r="171" spans="3:9" ht="15" customHeight="1" x14ac:dyDescent="0.25">
      <c r="C171" s="15"/>
      <c r="D171" s="15"/>
      <c r="E171" s="15"/>
      <c r="F171" s="15"/>
      <c r="H171" s="15"/>
      <c r="I171" s="15"/>
    </row>
    <row r="172" spans="3:9" ht="15" customHeight="1" x14ac:dyDescent="0.25">
      <c r="C172" s="15"/>
      <c r="D172" s="15"/>
      <c r="E172" s="15"/>
      <c r="F172" s="15"/>
      <c r="H172" s="15"/>
      <c r="I172" s="15"/>
    </row>
    <row r="173" spans="3:9" ht="15" customHeight="1" x14ac:dyDescent="0.25">
      <c r="C173" s="15"/>
      <c r="D173" s="15"/>
      <c r="E173" s="15"/>
      <c r="F173" s="15"/>
      <c r="H173" s="15"/>
      <c r="I173" s="15"/>
    </row>
    <row r="174" spans="3:9" ht="15" customHeight="1" x14ac:dyDescent="0.25">
      <c r="C174" s="15"/>
      <c r="D174" s="15"/>
      <c r="E174" s="15"/>
      <c r="F174" s="15"/>
      <c r="H174" s="15"/>
      <c r="I174" s="15"/>
    </row>
    <row r="175" spans="3:9" ht="15" customHeight="1" x14ac:dyDescent="0.25">
      <c r="C175" s="15"/>
      <c r="D175" s="15"/>
      <c r="E175" s="15"/>
      <c r="F175" s="15"/>
      <c r="H175" s="15"/>
      <c r="I175" s="15"/>
    </row>
    <row r="176" spans="3:9" ht="15" customHeight="1" x14ac:dyDescent="0.25">
      <c r="C176" s="15"/>
      <c r="D176" s="15"/>
      <c r="E176" s="15"/>
      <c r="F176" s="15"/>
      <c r="H176" s="15"/>
      <c r="I176" s="15"/>
    </row>
    <row r="177" spans="3:9" ht="15" customHeight="1" x14ac:dyDescent="0.25">
      <c r="C177" s="15"/>
      <c r="D177" s="15"/>
      <c r="E177" s="15"/>
      <c r="F177" s="15"/>
      <c r="H177" s="15"/>
      <c r="I177" s="15"/>
    </row>
    <row r="178" spans="3:9" ht="15" customHeight="1" x14ac:dyDescent="0.25">
      <c r="C178" s="15"/>
      <c r="D178" s="15"/>
      <c r="E178" s="15"/>
      <c r="F178" s="15"/>
      <c r="H178" s="15"/>
      <c r="I178" s="15"/>
    </row>
    <row r="179" spans="3:9" ht="15" customHeight="1" x14ac:dyDescent="0.25">
      <c r="C179" s="15"/>
      <c r="D179" s="15"/>
      <c r="E179" s="15"/>
      <c r="F179" s="15"/>
      <c r="H179" s="15"/>
      <c r="I179" s="15"/>
    </row>
    <row r="180" spans="3:9" ht="15" customHeight="1" x14ac:dyDescent="0.25">
      <c r="C180" s="15"/>
      <c r="D180" s="15"/>
      <c r="E180" s="15"/>
      <c r="F180" s="15"/>
      <c r="H180" s="15"/>
      <c r="I180" s="15"/>
    </row>
    <row r="181" spans="3:9" ht="15" customHeight="1" x14ac:dyDescent="0.25">
      <c r="C181" s="15"/>
      <c r="D181" s="15"/>
      <c r="E181" s="15"/>
      <c r="F181" s="15"/>
      <c r="H181" s="15"/>
      <c r="I181" s="15"/>
    </row>
    <row r="182" spans="3:9" ht="15" customHeight="1" x14ac:dyDescent="0.25">
      <c r="C182" s="15"/>
      <c r="D182" s="15"/>
      <c r="E182" s="15"/>
      <c r="F182" s="15"/>
      <c r="H182" s="15"/>
      <c r="I182" s="15"/>
    </row>
    <row r="183" spans="3:9" ht="15" customHeight="1" x14ac:dyDescent="0.25">
      <c r="C183" s="15"/>
      <c r="D183" s="15"/>
      <c r="E183" s="15"/>
      <c r="F183" s="15"/>
      <c r="H183" s="15"/>
      <c r="I183" s="15"/>
    </row>
    <row r="184" spans="3:9" ht="15" customHeight="1" x14ac:dyDescent="0.25">
      <c r="C184" s="15"/>
      <c r="D184" s="15"/>
      <c r="E184" s="15"/>
      <c r="F184" s="15"/>
      <c r="H184" s="15"/>
      <c r="I184" s="15"/>
    </row>
    <row r="185" spans="3:9" ht="15" customHeight="1" x14ac:dyDescent="0.25">
      <c r="C185" s="15"/>
      <c r="D185" s="15"/>
      <c r="E185" s="15"/>
      <c r="F185" s="15"/>
      <c r="H185" s="15"/>
      <c r="I185" s="15"/>
    </row>
    <row r="186" spans="3:9" ht="15" customHeight="1" x14ac:dyDescent="0.25">
      <c r="C186" s="15"/>
      <c r="D186" s="15"/>
      <c r="E186" s="15"/>
      <c r="F186" s="15"/>
      <c r="H186" s="15"/>
      <c r="I186" s="15"/>
    </row>
    <row r="187" spans="3:9" ht="15" customHeight="1" x14ac:dyDescent="0.25">
      <c r="C187" s="15"/>
      <c r="D187" s="15"/>
      <c r="E187" s="15"/>
      <c r="F187" s="15"/>
      <c r="H187" s="15"/>
      <c r="I187" s="15"/>
    </row>
    <row r="188" spans="3:9" ht="15" customHeight="1" x14ac:dyDescent="0.25">
      <c r="C188" s="15"/>
      <c r="D188" s="15"/>
      <c r="E188" s="15"/>
      <c r="F188" s="15"/>
      <c r="H188" s="15"/>
      <c r="I188" s="15"/>
    </row>
    <row r="189" spans="3:9" ht="15" customHeight="1" x14ac:dyDescent="0.25">
      <c r="C189" s="15"/>
      <c r="D189" s="15"/>
      <c r="E189" s="15"/>
      <c r="F189" s="15"/>
      <c r="H189" s="15"/>
      <c r="I189" s="15"/>
    </row>
    <row r="190" spans="3:9" ht="15" customHeight="1" x14ac:dyDescent="0.25">
      <c r="C190" s="15"/>
      <c r="D190" s="15"/>
      <c r="E190" s="15"/>
      <c r="F190" s="15"/>
      <c r="H190" s="15"/>
      <c r="I190" s="15"/>
    </row>
    <row r="191" spans="3:9" ht="15" customHeight="1" x14ac:dyDescent="0.25">
      <c r="C191" s="15"/>
      <c r="D191" s="15"/>
      <c r="E191" s="15"/>
      <c r="F191" s="15"/>
      <c r="H191" s="15"/>
      <c r="I191" s="15"/>
    </row>
    <row r="192" spans="3:9" ht="15" customHeight="1" x14ac:dyDescent="0.25">
      <c r="C192" s="15"/>
      <c r="D192" s="15"/>
      <c r="E192" s="15"/>
      <c r="F192" s="15"/>
      <c r="H192" s="15"/>
      <c r="I192" s="15"/>
    </row>
    <row r="193" spans="3:9" ht="15" customHeight="1" x14ac:dyDescent="0.25">
      <c r="C193" s="15"/>
      <c r="D193" s="15"/>
      <c r="E193" s="15"/>
      <c r="F193" s="15"/>
      <c r="H193" s="15"/>
      <c r="I193" s="15"/>
    </row>
    <row r="194" spans="3:9" ht="15" customHeight="1" x14ac:dyDescent="0.25">
      <c r="C194" s="15"/>
      <c r="D194" s="15"/>
      <c r="E194" s="15"/>
      <c r="F194" s="15"/>
      <c r="H194" s="15"/>
      <c r="I194" s="15"/>
    </row>
    <row r="195" spans="3:9" ht="15" customHeight="1" x14ac:dyDescent="0.25">
      <c r="C195" s="15"/>
      <c r="D195" s="15"/>
      <c r="E195" s="15"/>
      <c r="F195" s="15"/>
      <c r="H195" s="15"/>
      <c r="I195" s="15"/>
    </row>
    <row r="196" spans="3:9" ht="15" customHeight="1" x14ac:dyDescent="0.25">
      <c r="C196" s="15"/>
      <c r="D196" s="15"/>
      <c r="E196" s="15"/>
      <c r="F196" s="15"/>
      <c r="H196" s="15"/>
      <c r="I196" s="15"/>
    </row>
    <row r="197" spans="3:9" ht="15" customHeight="1" x14ac:dyDescent="0.25">
      <c r="C197" s="15"/>
      <c r="D197" s="15"/>
      <c r="E197" s="15"/>
      <c r="F197" s="15"/>
      <c r="H197" s="15"/>
      <c r="I197" s="15"/>
    </row>
    <row r="198" spans="3:9" ht="15" customHeight="1" x14ac:dyDescent="0.25">
      <c r="C198" s="15"/>
      <c r="D198" s="15"/>
      <c r="E198" s="15"/>
      <c r="F198" s="15"/>
      <c r="H198" s="15"/>
      <c r="I198" s="15"/>
    </row>
    <row r="199" spans="3:9" ht="15" customHeight="1" x14ac:dyDescent="0.25">
      <c r="C199" s="15"/>
      <c r="D199" s="15"/>
      <c r="E199" s="15"/>
      <c r="F199" s="15"/>
      <c r="H199" s="15"/>
      <c r="I199" s="15"/>
    </row>
    <row r="200" spans="3:9" ht="15" customHeight="1" x14ac:dyDescent="0.25">
      <c r="C200" s="15"/>
      <c r="D200" s="15"/>
      <c r="E200" s="15"/>
      <c r="F200" s="15"/>
      <c r="H200" s="15"/>
      <c r="I200" s="15"/>
    </row>
    <row r="201" spans="3:9" ht="15" customHeight="1" x14ac:dyDescent="0.25">
      <c r="C201" s="15"/>
      <c r="D201" s="15"/>
      <c r="E201" s="15"/>
      <c r="F201" s="15"/>
      <c r="H201" s="15"/>
      <c r="I201" s="15"/>
    </row>
    <row r="202" spans="3:9" ht="15" customHeight="1" x14ac:dyDescent="0.25">
      <c r="C202" s="15"/>
      <c r="D202" s="15"/>
      <c r="E202" s="15"/>
      <c r="F202" s="15"/>
      <c r="H202" s="15"/>
      <c r="I202" s="15"/>
    </row>
    <row r="203" spans="3:9" ht="15" customHeight="1" x14ac:dyDescent="0.25">
      <c r="C203" s="15"/>
      <c r="D203" s="15"/>
      <c r="E203" s="15"/>
      <c r="F203" s="15"/>
      <c r="H203" s="15"/>
      <c r="I203" s="15"/>
    </row>
    <row r="204" spans="3:9" ht="15" customHeight="1" x14ac:dyDescent="0.25">
      <c r="C204" s="15"/>
      <c r="D204" s="15"/>
      <c r="E204" s="15"/>
      <c r="F204" s="15"/>
      <c r="H204" s="15"/>
      <c r="I204" s="15"/>
    </row>
    <row r="205" spans="3:9" ht="15" customHeight="1" x14ac:dyDescent="0.25">
      <c r="C205" s="15"/>
      <c r="D205" s="15"/>
      <c r="E205" s="15"/>
      <c r="F205" s="15"/>
      <c r="H205" s="15"/>
      <c r="I205" s="15"/>
    </row>
    <row r="206" spans="3:9" ht="15" customHeight="1" x14ac:dyDescent="0.25">
      <c r="C206" s="15"/>
      <c r="D206" s="15"/>
      <c r="E206" s="15"/>
      <c r="F206" s="15"/>
      <c r="H206" s="15"/>
      <c r="I206" s="15"/>
    </row>
    <row r="207" spans="3:9" ht="15" customHeight="1" x14ac:dyDescent="0.25">
      <c r="C207" s="15"/>
      <c r="D207" s="15"/>
      <c r="E207" s="15"/>
      <c r="F207" s="15"/>
      <c r="H207" s="15"/>
      <c r="I207" s="15"/>
    </row>
    <row r="208" spans="3:9" ht="15" customHeight="1" x14ac:dyDescent="0.25">
      <c r="C208" s="15"/>
      <c r="D208" s="15"/>
      <c r="E208" s="15"/>
      <c r="F208" s="15"/>
      <c r="H208" s="15"/>
      <c r="I208" s="15"/>
    </row>
    <row r="209" spans="3:9" ht="15" customHeight="1" x14ac:dyDescent="0.25">
      <c r="C209" s="15"/>
      <c r="D209" s="15"/>
      <c r="E209" s="15"/>
      <c r="F209" s="15"/>
      <c r="H209" s="15"/>
      <c r="I209" s="15"/>
    </row>
    <row r="210" spans="3:9" ht="15" customHeight="1" x14ac:dyDescent="0.25">
      <c r="C210" s="15"/>
      <c r="D210" s="15"/>
      <c r="E210" s="15"/>
      <c r="F210" s="15"/>
      <c r="H210" s="15"/>
      <c r="I210" s="15"/>
    </row>
    <row r="211" spans="3:9" ht="15" customHeight="1" x14ac:dyDescent="0.25">
      <c r="C211" s="15"/>
      <c r="D211" s="15"/>
      <c r="E211" s="15"/>
      <c r="F211" s="15"/>
      <c r="H211" s="15"/>
      <c r="I211" s="15"/>
    </row>
    <row r="212" spans="3:9" ht="15" customHeight="1" x14ac:dyDescent="0.25">
      <c r="C212" s="15"/>
      <c r="D212" s="15"/>
      <c r="E212" s="15"/>
      <c r="F212" s="15"/>
      <c r="H212" s="15"/>
      <c r="I212" s="15"/>
    </row>
    <row r="213" spans="3:9" ht="15" customHeight="1" x14ac:dyDescent="0.25">
      <c r="C213" s="15"/>
      <c r="D213" s="15"/>
      <c r="E213" s="15"/>
      <c r="F213" s="15"/>
      <c r="H213" s="15"/>
      <c r="I213" s="15"/>
    </row>
    <row r="214" spans="3:9" ht="15" customHeight="1" x14ac:dyDescent="0.25">
      <c r="C214" s="15"/>
      <c r="D214" s="15"/>
      <c r="E214" s="15"/>
      <c r="F214" s="15"/>
      <c r="H214" s="15"/>
      <c r="I214" s="15"/>
    </row>
    <row r="215" spans="3:9" ht="15" customHeight="1" x14ac:dyDescent="0.25">
      <c r="C215" s="15"/>
      <c r="D215" s="15"/>
      <c r="E215" s="15"/>
      <c r="F215" s="15"/>
      <c r="H215" s="15"/>
      <c r="I215" s="15"/>
    </row>
    <row r="216" spans="3:9" ht="15" customHeight="1" x14ac:dyDescent="0.25">
      <c r="C216" s="15"/>
      <c r="D216" s="15"/>
      <c r="E216" s="15"/>
      <c r="F216" s="15"/>
      <c r="H216" s="15"/>
      <c r="I216" s="15"/>
    </row>
    <row r="217" spans="3:9" ht="15" customHeight="1" x14ac:dyDescent="0.25">
      <c r="C217" s="15"/>
      <c r="D217" s="15"/>
      <c r="E217" s="15"/>
      <c r="F217" s="15"/>
      <c r="H217" s="15"/>
      <c r="I217" s="15"/>
    </row>
    <row r="218" spans="3:9" ht="15" customHeight="1" x14ac:dyDescent="0.25">
      <c r="C218" s="15"/>
      <c r="D218" s="15"/>
      <c r="E218" s="15"/>
      <c r="F218" s="15"/>
      <c r="H218" s="15"/>
      <c r="I218" s="15"/>
    </row>
    <row r="219" spans="3:9" ht="15" customHeight="1" x14ac:dyDescent="0.25">
      <c r="C219" s="15"/>
      <c r="D219" s="15"/>
      <c r="E219" s="15"/>
      <c r="F219" s="15"/>
      <c r="H219" s="15"/>
      <c r="I219" s="15"/>
    </row>
    <row r="220" spans="3:9" ht="15" customHeight="1" x14ac:dyDescent="0.25">
      <c r="C220" s="15"/>
      <c r="D220" s="15"/>
      <c r="E220" s="15"/>
      <c r="F220" s="15"/>
      <c r="H220" s="15"/>
      <c r="I220" s="15"/>
    </row>
    <row r="221" spans="3:9" ht="15" customHeight="1" x14ac:dyDescent="0.25">
      <c r="C221" s="15"/>
      <c r="D221" s="15"/>
      <c r="E221" s="15"/>
      <c r="F221" s="15"/>
      <c r="H221" s="15"/>
      <c r="I221" s="15"/>
    </row>
    <row r="222" spans="3:9" ht="15" customHeight="1" x14ac:dyDescent="0.25">
      <c r="C222" s="15"/>
      <c r="D222" s="15"/>
      <c r="E222" s="15"/>
      <c r="F222" s="15"/>
      <c r="H222" s="15"/>
      <c r="I222" s="15"/>
    </row>
    <row r="223" spans="3:9" ht="15" customHeight="1" x14ac:dyDescent="0.25">
      <c r="C223" s="15"/>
      <c r="D223" s="15"/>
      <c r="E223" s="15"/>
      <c r="F223" s="15"/>
      <c r="H223" s="15"/>
      <c r="I223" s="15"/>
    </row>
    <row r="224" spans="3:9" ht="15" customHeight="1" x14ac:dyDescent="0.25">
      <c r="C224" s="15"/>
      <c r="D224" s="15"/>
      <c r="E224" s="15"/>
      <c r="F224" s="15"/>
      <c r="H224" s="15"/>
      <c r="I224" s="15"/>
    </row>
    <row r="225" spans="3:9" ht="15" customHeight="1" x14ac:dyDescent="0.25">
      <c r="C225" s="15"/>
      <c r="D225" s="15"/>
      <c r="E225" s="15"/>
      <c r="F225" s="15"/>
      <c r="H225" s="15"/>
      <c r="I225" s="15"/>
    </row>
    <row r="226" spans="3:9" ht="15" customHeight="1" x14ac:dyDescent="0.25">
      <c r="C226" s="15"/>
      <c r="D226" s="15"/>
      <c r="E226" s="15"/>
      <c r="F226" s="15"/>
      <c r="H226" s="15"/>
      <c r="I226" s="15"/>
    </row>
    <row r="227" spans="3:9" ht="15" customHeight="1" x14ac:dyDescent="0.25">
      <c r="C227" s="15"/>
      <c r="D227" s="15"/>
      <c r="E227" s="15"/>
      <c r="F227" s="15"/>
      <c r="H227" s="15"/>
      <c r="I227" s="15"/>
    </row>
    <row r="228" spans="3:9" ht="15" customHeight="1" x14ac:dyDescent="0.25">
      <c r="C228" s="15"/>
      <c r="D228" s="15"/>
      <c r="E228" s="15"/>
      <c r="F228" s="15"/>
      <c r="H228" s="15"/>
      <c r="I228" s="15"/>
    </row>
    <row r="229" spans="3:9" ht="15" customHeight="1" x14ac:dyDescent="0.25">
      <c r="C229" s="15"/>
      <c r="D229" s="15"/>
      <c r="E229" s="15"/>
      <c r="F229" s="15"/>
      <c r="H229" s="15"/>
      <c r="I229" s="15"/>
    </row>
    <row r="230" spans="3:9" ht="15" customHeight="1" x14ac:dyDescent="0.25">
      <c r="C230" s="15"/>
      <c r="D230" s="15"/>
      <c r="E230" s="15"/>
      <c r="F230" s="15"/>
      <c r="H230" s="15"/>
      <c r="I230" s="15"/>
    </row>
    <row r="231" spans="3:9" ht="15" customHeight="1" x14ac:dyDescent="0.25">
      <c r="C231" s="15"/>
      <c r="D231" s="15"/>
      <c r="E231" s="15"/>
      <c r="F231" s="15"/>
      <c r="H231" s="15"/>
      <c r="I231" s="15"/>
    </row>
    <row r="232" spans="3:9" ht="15" customHeight="1" x14ac:dyDescent="0.25">
      <c r="C232" s="15"/>
      <c r="D232" s="15"/>
      <c r="E232" s="15"/>
      <c r="F232" s="15"/>
      <c r="H232" s="15"/>
      <c r="I232" s="15"/>
    </row>
    <row r="233" spans="3:9" ht="15" customHeight="1" x14ac:dyDescent="0.25">
      <c r="C233" s="15"/>
      <c r="D233" s="15"/>
      <c r="E233" s="15"/>
      <c r="F233" s="15"/>
      <c r="H233" s="15"/>
      <c r="I233" s="15"/>
    </row>
    <row r="234" spans="3:9" ht="15" customHeight="1" x14ac:dyDescent="0.25">
      <c r="C234" s="15"/>
      <c r="D234" s="15"/>
      <c r="E234" s="15"/>
      <c r="F234" s="15"/>
      <c r="H234" s="15"/>
      <c r="I234" s="15"/>
    </row>
    <row r="235" spans="3:9" ht="15" customHeight="1" x14ac:dyDescent="0.25">
      <c r="C235" s="15"/>
      <c r="D235" s="15"/>
      <c r="E235" s="15"/>
      <c r="F235" s="15"/>
      <c r="H235" s="15"/>
      <c r="I235" s="15"/>
    </row>
    <row r="236" spans="3:9" ht="15" customHeight="1" x14ac:dyDescent="0.25">
      <c r="C236" s="15"/>
      <c r="D236" s="15"/>
      <c r="E236" s="15"/>
      <c r="F236" s="15"/>
      <c r="H236" s="15"/>
      <c r="I236" s="15"/>
    </row>
    <row r="237" spans="3:9" ht="15" customHeight="1" x14ac:dyDescent="0.25">
      <c r="C237" s="15"/>
      <c r="D237" s="15"/>
      <c r="E237" s="15"/>
      <c r="F237" s="15"/>
      <c r="H237" s="15"/>
      <c r="I237" s="15"/>
    </row>
    <row r="238" spans="3:9" ht="15" customHeight="1" x14ac:dyDescent="0.25">
      <c r="C238" s="15"/>
      <c r="D238" s="15"/>
      <c r="E238" s="15"/>
      <c r="F238" s="15"/>
      <c r="H238" s="15"/>
      <c r="I238" s="15"/>
    </row>
    <row r="239" spans="3:9" ht="15" customHeight="1" x14ac:dyDescent="0.25">
      <c r="C239" s="15"/>
      <c r="D239" s="15"/>
      <c r="E239" s="15"/>
      <c r="F239" s="15"/>
      <c r="H239" s="15"/>
      <c r="I239" s="15"/>
    </row>
    <row r="240" spans="3:9" ht="15" customHeight="1" x14ac:dyDescent="0.25">
      <c r="C240" s="15"/>
      <c r="D240" s="15"/>
      <c r="E240" s="15"/>
      <c r="F240" s="15"/>
      <c r="H240" s="15"/>
      <c r="I240" s="15"/>
    </row>
    <row r="241" spans="3:9" ht="15" customHeight="1" x14ac:dyDescent="0.25">
      <c r="C241" s="15"/>
      <c r="D241" s="15"/>
      <c r="E241" s="15"/>
      <c r="F241" s="15"/>
      <c r="H241" s="15"/>
      <c r="I241" s="15"/>
    </row>
    <row r="242" spans="3:9" ht="15" customHeight="1" x14ac:dyDescent="0.25">
      <c r="C242" s="15"/>
      <c r="D242" s="15"/>
      <c r="E242" s="15"/>
      <c r="F242" s="15"/>
      <c r="H242" s="15"/>
      <c r="I242" s="15"/>
    </row>
    <row r="243" spans="3:9" ht="15" customHeight="1" x14ac:dyDescent="0.25">
      <c r="C243" s="15"/>
      <c r="D243" s="15"/>
      <c r="E243" s="15"/>
      <c r="F243" s="15"/>
      <c r="H243" s="15"/>
      <c r="I243" s="15"/>
    </row>
    <row r="244" spans="3:9" ht="15" customHeight="1" x14ac:dyDescent="0.25">
      <c r="C244" s="15"/>
      <c r="D244" s="15"/>
      <c r="E244" s="15"/>
      <c r="F244" s="15"/>
      <c r="H244" s="15"/>
      <c r="I244" s="15"/>
    </row>
    <row r="245" spans="3:9" ht="15" customHeight="1" x14ac:dyDescent="0.25">
      <c r="C245" s="15"/>
      <c r="D245" s="15"/>
      <c r="E245" s="15"/>
      <c r="F245" s="15"/>
      <c r="H245" s="15"/>
      <c r="I245" s="15"/>
    </row>
    <row r="246" spans="3:9" ht="15" customHeight="1" x14ac:dyDescent="0.25">
      <c r="C246" s="15"/>
      <c r="D246" s="15"/>
      <c r="E246" s="15"/>
      <c r="F246" s="15"/>
      <c r="H246" s="15"/>
      <c r="I246" s="15"/>
    </row>
    <row r="247" spans="3:9" ht="15" customHeight="1" x14ac:dyDescent="0.25">
      <c r="C247" s="15"/>
      <c r="D247" s="15"/>
      <c r="E247" s="15"/>
      <c r="F247" s="15"/>
      <c r="H247" s="15"/>
      <c r="I247" s="15"/>
    </row>
    <row r="248" spans="3:9" ht="15" customHeight="1" x14ac:dyDescent="0.25">
      <c r="C248" s="15"/>
      <c r="D248" s="15"/>
      <c r="E248" s="15"/>
      <c r="F248" s="15"/>
      <c r="H248" s="15"/>
      <c r="I248" s="15"/>
    </row>
    <row r="249" spans="3:9" ht="15" customHeight="1" x14ac:dyDescent="0.25">
      <c r="C249" s="15"/>
      <c r="D249" s="15"/>
      <c r="E249" s="15"/>
      <c r="F249" s="15"/>
      <c r="H249" s="15"/>
      <c r="I249" s="15"/>
    </row>
    <row r="250" spans="3:9" ht="15" customHeight="1" x14ac:dyDescent="0.25">
      <c r="C250" s="15"/>
      <c r="D250" s="15"/>
      <c r="E250" s="15"/>
      <c r="F250" s="15"/>
      <c r="H250" s="15"/>
      <c r="I250" s="15"/>
    </row>
    <row r="251" spans="3:9" ht="15" customHeight="1" x14ac:dyDescent="0.25">
      <c r="C251" s="15"/>
      <c r="D251" s="15"/>
      <c r="E251" s="15"/>
      <c r="F251" s="15"/>
      <c r="H251" s="15"/>
      <c r="I251" s="15"/>
    </row>
    <row r="252" spans="3:9" ht="15" customHeight="1" x14ac:dyDescent="0.25">
      <c r="C252" s="15"/>
      <c r="D252" s="15"/>
      <c r="E252" s="15"/>
      <c r="F252" s="15"/>
      <c r="H252" s="15"/>
      <c r="I252" s="15"/>
    </row>
    <row r="253" spans="3:9" ht="15" customHeight="1" x14ac:dyDescent="0.25">
      <c r="C253" s="15"/>
      <c r="D253" s="15"/>
      <c r="E253" s="15"/>
      <c r="F253" s="15"/>
      <c r="H253" s="15"/>
      <c r="I253" s="15"/>
    </row>
    <row r="254" spans="3:9" ht="15" customHeight="1" x14ac:dyDescent="0.25">
      <c r="C254" s="15"/>
      <c r="D254" s="15"/>
      <c r="E254" s="15"/>
      <c r="F254" s="15"/>
      <c r="H254" s="15"/>
      <c r="I254" s="15"/>
    </row>
    <row r="255" spans="3:9" ht="15" customHeight="1" x14ac:dyDescent="0.25">
      <c r="C255" s="15"/>
      <c r="D255" s="15"/>
      <c r="E255" s="15"/>
      <c r="F255" s="15"/>
      <c r="H255" s="15"/>
      <c r="I255" s="15"/>
    </row>
    <row r="256" spans="3:9" ht="15" customHeight="1" x14ac:dyDescent="0.25">
      <c r="C256" s="15"/>
      <c r="D256" s="15"/>
      <c r="E256" s="15"/>
      <c r="F256" s="15"/>
      <c r="H256" s="15"/>
      <c r="I256" s="15"/>
    </row>
    <row r="257" spans="3:9" ht="15" customHeight="1" x14ac:dyDescent="0.25">
      <c r="C257" s="15"/>
      <c r="D257" s="15"/>
      <c r="E257" s="15"/>
      <c r="F257" s="15"/>
      <c r="H257" s="15"/>
      <c r="I257" s="15"/>
    </row>
    <row r="258" spans="3:9" ht="15" customHeight="1" x14ac:dyDescent="0.25">
      <c r="C258" s="15"/>
      <c r="D258" s="15"/>
      <c r="E258" s="15"/>
      <c r="F258" s="15"/>
      <c r="H258" s="15"/>
      <c r="I258" s="15"/>
    </row>
    <row r="259" spans="3:9" ht="15" customHeight="1" x14ac:dyDescent="0.25">
      <c r="C259" s="15"/>
      <c r="D259" s="15"/>
      <c r="E259" s="15"/>
      <c r="F259" s="15"/>
      <c r="H259" s="15"/>
      <c r="I259" s="15"/>
    </row>
    <row r="260" spans="3:9" ht="15" customHeight="1" x14ac:dyDescent="0.25">
      <c r="C260" s="15"/>
      <c r="D260" s="15"/>
      <c r="E260" s="15"/>
      <c r="F260" s="15"/>
      <c r="H260" s="15"/>
      <c r="I260" s="15"/>
    </row>
    <row r="261" spans="3:9" ht="15" customHeight="1" x14ac:dyDescent="0.25">
      <c r="C261" s="15"/>
      <c r="D261" s="15"/>
      <c r="E261" s="15"/>
      <c r="F261" s="15"/>
      <c r="H261" s="15"/>
      <c r="I261" s="15"/>
    </row>
    <row r="262" spans="3:9" ht="15" customHeight="1" x14ac:dyDescent="0.25">
      <c r="C262" s="15"/>
      <c r="D262" s="15"/>
      <c r="E262" s="15"/>
      <c r="F262" s="15"/>
      <c r="H262" s="15"/>
      <c r="I262" s="15"/>
    </row>
    <row r="263" spans="3:9" ht="15" customHeight="1" x14ac:dyDescent="0.25">
      <c r="C263" s="15"/>
      <c r="D263" s="15"/>
      <c r="E263" s="15"/>
      <c r="F263" s="15"/>
      <c r="H263" s="15"/>
      <c r="I263" s="15"/>
    </row>
    <row r="264" spans="3:9" ht="15" customHeight="1" x14ac:dyDescent="0.25">
      <c r="C264" s="15"/>
      <c r="D264" s="15"/>
      <c r="E264" s="15"/>
      <c r="F264" s="15"/>
      <c r="H264" s="15"/>
      <c r="I264" s="15"/>
    </row>
    <row r="265" spans="3:9" ht="15" customHeight="1" x14ac:dyDescent="0.25">
      <c r="C265" s="15"/>
      <c r="D265" s="15"/>
      <c r="E265" s="15"/>
      <c r="F265" s="15"/>
      <c r="H265" s="15"/>
      <c r="I265" s="15"/>
    </row>
    <row r="266" spans="3:9" ht="15" customHeight="1" x14ac:dyDescent="0.25">
      <c r="C266" s="15"/>
      <c r="D266" s="15"/>
      <c r="E266" s="15"/>
      <c r="F266" s="15"/>
      <c r="H266" s="15"/>
      <c r="I266" s="15"/>
    </row>
    <row r="267" spans="3:9" ht="15" customHeight="1" x14ac:dyDescent="0.25">
      <c r="C267" s="15"/>
      <c r="D267" s="15"/>
      <c r="E267" s="15"/>
      <c r="F267" s="15"/>
      <c r="H267" s="15"/>
      <c r="I267" s="15"/>
    </row>
    <row r="268" spans="3:9" ht="15" customHeight="1" x14ac:dyDescent="0.25">
      <c r="C268" s="15"/>
      <c r="D268" s="15"/>
      <c r="E268" s="15"/>
      <c r="F268" s="15"/>
      <c r="H268" s="15"/>
      <c r="I268" s="15"/>
    </row>
    <row r="269" spans="3:9" ht="15" customHeight="1" x14ac:dyDescent="0.25">
      <c r="C269" s="15"/>
      <c r="D269" s="15"/>
      <c r="E269" s="15"/>
      <c r="F269" s="15"/>
      <c r="H269" s="15"/>
      <c r="I269" s="15"/>
    </row>
    <row r="270" spans="3:9" ht="15" customHeight="1" x14ac:dyDescent="0.25">
      <c r="C270" s="15"/>
      <c r="D270" s="15"/>
      <c r="E270" s="15"/>
      <c r="F270" s="15"/>
      <c r="H270" s="15"/>
      <c r="I270" s="15"/>
    </row>
    <row r="271" spans="3:9" ht="15" customHeight="1" x14ac:dyDescent="0.25">
      <c r="C271" s="15"/>
      <c r="D271" s="15"/>
      <c r="E271" s="15"/>
      <c r="F271" s="15"/>
      <c r="H271" s="15"/>
      <c r="I271" s="15"/>
    </row>
    <row r="272" spans="3:9" ht="15" customHeight="1" x14ac:dyDescent="0.25">
      <c r="C272" s="15"/>
      <c r="D272" s="15"/>
      <c r="E272" s="15"/>
      <c r="F272" s="15"/>
      <c r="H272" s="15"/>
      <c r="I272" s="15"/>
    </row>
    <row r="273" spans="3:9" ht="15" customHeight="1" x14ac:dyDescent="0.25">
      <c r="C273" s="15"/>
      <c r="D273" s="15"/>
      <c r="E273" s="15"/>
      <c r="F273" s="15"/>
      <c r="H273" s="15"/>
      <c r="I273" s="15"/>
    </row>
    <row r="274" spans="3:9" ht="15" customHeight="1" x14ac:dyDescent="0.25">
      <c r="C274" s="15"/>
      <c r="D274" s="15"/>
      <c r="E274" s="15"/>
      <c r="F274" s="15"/>
      <c r="H274" s="15"/>
      <c r="I274" s="15"/>
    </row>
    <row r="275" spans="3:9" ht="15" customHeight="1" x14ac:dyDescent="0.25">
      <c r="C275" s="15"/>
      <c r="D275" s="15"/>
      <c r="E275" s="15"/>
      <c r="F275" s="15"/>
      <c r="H275" s="15"/>
      <c r="I275" s="15"/>
    </row>
    <row r="276" spans="3:9" ht="15" customHeight="1" x14ac:dyDescent="0.25">
      <c r="C276" s="15"/>
      <c r="D276" s="15"/>
      <c r="E276" s="15"/>
      <c r="F276" s="15"/>
      <c r="H276" s="15"/>
      <c r="I276" s="15"/>
    </row>
    <row r="277" spans="3:9" ht="15" customHeight="1" x14ac:dyDescent="0.25">
      <c r="C277" s="15"/>
      <c r="D277" s="15"/>
      <c r="E277" s="15"/>
      <c r="F277" s="15"/>
      <c r="H277" s="15"/>
      <c r="I277" s="15"/>
    </row>
    <row r="278" spans="3:9" ht="15" customHeight="1" x14ac:dyDescent="0.25">
      <c r="C278" s="15"/>
      <c r="D278" s="15"/>
      <c r="E278" s="15"/>
      <c r="F278" s="15"/>
      <c r="H278" s="15"/>
      <c r="I278" s="15"/>
    </row>
    <row r="279" spans="3:9" ht="15" customHeight="1" x14ac:dyDescent="0.25">
      <c r="C279" s="15"/>
      <c r="D279" s="15"/>
      <c r="E279" s="15"/>
      <c r="F279" s="15"/>
      <c r="H279" s="15"/>
      <c r="I279" s="15"/>
    </row>
    <row r="280" spans="3:9" ht="15" customHeight="1" x14ac:dyDescent="0.25">
      <c r="C280" s="15"/>
      <c r="D280" s="15"/>
      <c r="E280" s="15"/>
      <c r="F280" s="15"/>
      <c r="H280" s="15"/>
      <c r="I280" s="15"/>
    </row>
    <row r="281" spans="3:9" ht="15" customHeight="1" x14ac:dyDescent="0.25">
      <c r="C281" s="15"/>
      <c r="D281" s="15"/>
      <c r="E281" s="15"/>
      <c r="F281" s="15"/>
      <c r="H281" s="15"/>
      <c r="I281" s="15"/>
    </row>
    <row r="282" spans="3:9" ht="15" customHeight="1" x14ac:dyDescent="0.25">
      <c r="C282" s="15"/>
      <c r="D282" s="15"/>
      <c r="E282" s="15"/>
      <c r="F282" s="15"/>
      <c r="H282" s="15"/>
      <c r="I282" s="15"/>
    </row>
    <row r="283" spans="3:9" ht="15" customHeight="1" x14ac:dyDescent="0.25">
      <c r="C283" s="15"/>
      <c r="D283" s="15"/>
      <c r="E283" s="15"/>
      <c r="F283" s="15"/>
      <c r="H283" s="15"/>
      <c r="I283" s="15"/>
    </row>
    <row r="284" spans="3:9" ht="15" customHeight="1" x14ac:dyDescent="0.25">
      <c r="C284" s="15"/>
      <c r="D284" s="15"/>
      <c r="E284" s="15"/>
      <c r="F284" s="15"/>
      <c r="H284" s="15"/>
      <c r="I284" s="15"/>
    </row>
    <row r="285" spans="3:9" ht="15" customHeight="1" x14ac:dyDescent="0.25">
      <c r="C285" s="15"/>
      <c r="D285" s="15"/>
      <c r="E285" s="15"/>
      <c r="F285" s="15"/>
      <c r="H285" s="15"/>
      <c r="I285" s="15"/>
    </row>
    <row r="286" spans="3:9" ht="15" customHeight="1" x14ac:dyDescent="0.25">
      <c r="C286" s="15"/>
      <c r="D286" s="15"/>
      <c r="E286" s="15"/>
      <c r="F286" s="15"/>
      <c r="H286" s="15"/>
      <c r="I286" s="15"/>
    </row>
    <row r="287" spans="3:9" ht="15" customHeight="1" x14ac:dyDescent="0.25">
      <c r="C287" s="15"/>
      <c r="D287" s="15"/>
      <c r="E287" s="15"/>
      <c r="F287" s="15"/>
      <c r="H287" s="15"/>
      <c r="I287" s="15"/>
    </row>
    <row r="288" spans="3:9" ht="15" customHeight="1" x14ac:dyDescent="0.25">
      <c r="C288" s="15"/>
      <c r="D288" s="15"/>
      <c r="E288" s="15"/>
      <c r="F288" s="15"/>
      <c r="H288" s="15"/>
      <c r="I288" s="15"/>
    </row>
    <row r="289" spans="3:9" ht="15" customHeight="1" x14ac:dyDescent="0.25">
      <c r="C289" s="15"/>
      <c r="D289" s="15"/>
      <c r="E289" s="15"/>
      <c r="F289" s="15"/>
      <c r="H289" s="15"/>
      <c r="I289" s="15"/>
    </row>
    <row r="290" spans="3:9" ht="15" customHeight="1" x14ac:dyDescent="0.25">
      <c r="C290" s="15"/>
      <c r="D290" s="15"/>
      <c r="E290" s="15"/>
      <c r="F290" s="15"/>
      <c r="H290" s="15"/>
      <c r="I290" s="15"/>
    </row>
    <row r="291" spans="3:9" ht="15" customHeight="1" x14ac:dyDescent="0.25">
      <c r="C291" s="15"/>
      <c r="D291" s="15"/>
      <c r="E291" s="15"/>
      <c r="F291" s="15"/>
      <c r="H291" s="15"/>
      <c r="I291" s="15"/>
    </row>
    <row r="292" spans="3:9" ht="15" customHeight="1" x14ac:dyDescent="0.25">
      <c r="C292" s="15"/>
      <c r="D292" s="15"/>
      <c r="E292" s="15"/>
      <c r="F292" s="15"/>
      <c r="H292" s="15"/>
      <c r="I292" s="15"/>
    </row>
    <row r="293" spans="3:9" ht="15" customHeight="1" x14ac:dyDescent="0.25">
      <c r="C293" s="15"/>
      <c r="D293" s="15"/>
      <c r="E293" s="15"/>
      <c r="F293" s="15"/>
      <c r="H293" s="15"/>
      <c r="I293" s="15"/>
    </row>
    <row r="294" spans="3:9" ht="15" customHeight="1" x14ac:dyDescent="0.25">
      <c r="C294" s="15"/>
      <c r="D294" s="15"/>
      <c r="E294" s="15"/>
      <c r="F294" s="15"/>
      <c r="H294" s="15"/>
      <c r="I294" s="15"/>
    </row>
    <row r="295" spans="3:9" ht="15" customHeight="1" x14ac:dyDescent="0.25">
      <c r="C295" s="15"/>
      <c r="D295" s="15"/>
      <c r="E295" s="15"/>
      <c r="F295" s="15"/>
      <c r="H295" s="15"/>
      <c r="I295" s="15"/>
    </row>
    <row r="296" spans="3:9" ht="15" customHeight="1" x14ac:dyDescent="0.25">
      <c r="C296" s="15"/>
      <c r="D296" s="15"/>
      <c r="E296" s="15"/>
      <c r="F296" s="15"/>
      <c r="H296" s="15"/>
      <c r="I296" s="15"/>
    </row>
    <row r="297" spans="3:9" ht="15" customHeight="1" x14ac:dyDescent="0.25">
      <c r="C297" s="15"/>
      <c r="D297" s="15"/>
      <c r="E297" s="15"/>
      <c r="F297" s="15"/>
      <c r="H297" s="15"/>
      <c r="I297" s="15"/>
    </row>
    <row r="298" spans="3:9" ht="15" customHeight="1" x14ac:dyDescent="0.25">
      <c r="C298" s="15"/>
      <c r="D298" s="15"/>
      <c r="E298" s="15"/>
      <c r="F298" s="15"/>
      <c r="H298" s="15"/>
      <c r="I298" s="15"/>
    </row>
    <row r="299" spans="3:9" ht="15" customHeight="1" x14ac:dyDescent="0.25">
      <c r="C299" s="15"/>
      <c r="D299" s="15"/>
      <c r="E299" s="15"/>
      <c r="F299" s="15"/>
      <c r="H299" s="15"/>
      <c r="I299" s="15"/>
    </row>
  </sheetData>
  <sheetProtection algorithmName="SHA-512" hashValue="Zriy9PpgjDNOSq7/AXupWDFNMWqQ8uYLi4fx7SvKANiXEfl2Z8PAV5m9y1Es496i57ITlRDZhPTPsrwSgxnIiA==" saltValue="TmAZdoqTz6hbkI+PoySTkw==" spinCount="100000" sheet="1" selectLockedCells="1"/>
  <customSheetViews>
    <customSheetView guid="{C51A57E6-B2A5-4BE9-A0A8-AFE08A3C065D}" fitToPage="1" showRuler="0">
      <pageMargins left="0.78740157499999996" right="0.78740157499999996" top="0.984251969" bottom="0.984251969" header="0.4921259845" footer="0.4921259845"/>
      <pageSetup paperSize="9" orientation="landscape" horizontalDpi="4294967293" verticalDpi="0" r:id="rId1"/>
      <headerFooter alignWithMargins="0"/>
    </customSheetView>
  </customSheetViews>
  <mergeCells count="1">
    <mergeCell ref="B21:J21"/>
  </mergeCells>
  <phoneticPr fontId="0" type="noConversion"/>
  <pageMargins left="0.78740157499999996" right="0.78740157499999996" top="0.984251969" bottom="0.984251969" header="0.4921259845" footer="0.4921259845"/>
  <pageSetup paperSize="9" scale="59" orientation="portrait" horizontalDpi="4294967293"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I1001"/>
  <sheetViews>
    <sheetView showGridLines="0" showRowColHeaders="0" zoomScaleNormal="100" workbookViewId="0">
      <pane ySplit="8" topLeftCell="A9" activePane="bottomLeft" state="frozen"/>
      <selection activeCell="K20" sqref="K20:N20"/>
      <selection pane="bottomLeft" activeCell="A16" sqref="A16"/>
    </sheetView>
  </sheetViews>
  <sheetFormatPr baseColWidth="10" defaultColWidth="11.44140625" defaultRowHeight="15" customHeight="1" x14ac:dyDescent="0.25"/>
  <cols>
    <col min="1" max="1" width="22.6640625" style="5" customWidth="1"/>
    <col min="2" max="2" width="19.44140625" style="5" customWidth="1"/>
    <col min="3" max="3" width="17.33203125" style="5" customWidth="1"/>
    <col min="4" max="4" width="15.5546875" style="5" customWidth="1"/>
    <col min="5" max="5" width="15" style="5" customWidth="1"/>
    <col min="6" max="6" width="17.6640625" style="5" customWidth="1"/>
    <col min="7" max="7" width="20.33203125" style="5" customWidth="1"/>
    <col min="8" max="8" width="18" style="5" customWidth="1"/>
    <col min="9" max="9" width="16.44140625" style="5" customWidth="1"/>
    <col min="10" max="16384" width="11.44140625" style="5"/>
  </cols>
  <sheetData>
    <row r="1" spans="1:9" s="3" customFormat="1" ht="26.25" customHeight="1" x14ac:dyDescent="0.3">
      <c r="A1" s="13" t="s">
        <v>286</v>
      </c>
      <c r="B1" s="13"/>
      <c r="C1" s="13"/>
      <c r="D1" s="13"/>
      <c r="E1" s="13"/>
      <c r="F1" s="13"/>
      <c r="G1" s="13"/>
      <c r="H1" s="13"/>
      <c r="I1" s="13"/>
    </row>
    <row r="2" spans="1:9" s="3" customFormat="1" ht="12.75" customHeight="1" x14ac:dyDescent="0.3">
      <c r="A2" s="266"/>
      <c r="B2" s="266"/>
      <c r="C2" s="266"/>
      <c r="D2" s="266"/>
      <c r="E2" s="266"/>
      <c r="F2" s="266"/>
      <c r="G2" s="266"/>
      <c r="H2" s="266"/>
      <c r="I2" s="266"/>
    </row>
    <row r="3" spans="1:9" ht="23.25" customHeight="1" x14ac:dyDescent="0.25">
      <c r="A3" s="12"/>
      <c r="B3" s="12"/>
      <c r="C3" s="12"/>
      <c r="D3" s="12"/>
      <c r="E3" s="12"/>
      <c r="F3" s="12"/>
      <c r="G3" s="264" t="s">
        <v>185</v>
      </c>
      <c r="H3" s="264" t="s">
        <v>295</v>
      </c>
      <c r="I3" s="264" t="s">
        <v>284</v>
      </c>
    </row>
    <row r="4" spans="1:9" s="4" customFormat="1" ht="21" customHeight="1" x14ac:dyDescent="0.25">
      <c r="A4" s="435" t="s">
        <v>285</v>
      </c>
      <c r="B4" s="436"/>
      <c r="C4" s="436"/>
      <c r="D4" s="436"/>
      <c r="E4" s="437"/>
      <c r="F4" s="264" t="s">
        <v>93</v>
      </c>
      <c r="G4" s="298">
        <f>SUM(G9:G1000)</f>
        <v>0</v>
      </c>
      <c r="H4" s="298">
        <f>SUM(H9:H1000)</f>
        <v>0</v>
      </c>
      <c r="I4" s="298">
        <f>SUM(I9:I1000)</f>
        <v>0</v>
      </c>
    </row>
    <row r="5" spans="1:9" s="4" customFormat="1" ht="12" customHeight="1" x14ac:dyDescent="0.25">
      <c r="A5" s="87"/>
      <c r="B5" s="88"/>
      <c r="C5" s="88"/>
      <c r="D5" s="88"/>
      <c r="E5" s="88"/>
      <c r="F5" s="88"/>
      <c r="G5" s="299"/>
      <c r="H5" s="299"/>
      <c r="I5" s="299"/>
    </row>
    <row r="6" spans="1:9" s="4" customFormat="1" ht="21.75" customHeight="1" x14ac:dyDescent="0.25">
      <c r="E6" s="88"/>
      <c r="F6" s="264" t="s">
        <v>94</v>
      </c>
      <c r="G6" s="298">
        <f>G4/1000</f>
        <v>0</v>
      </c>
      <c r="H6" s="298">
        <f>H4/1000</f>
        <v>0</v>
      </c>
      <c r="I6" s="298">
        <f>I4/1000</f>
        <v>0</v>
      </c>
    </row>
    <row r="7" spans="1:9" s="4" customFormat="1" ht="15" customHeight="1" x14ac:dyDescent="0.25">
      <c r="A7" s="87"/>
      <c r="B7" s="88"/>
      <c r="C7" s="88"/>
      <c r="D7" s="88"/>
      <c r="E7" s="88"/>
      <c r="F7" s="88"/>
      <c r="G7" s="88"/>
      <c r="H7" s="88"/>
      <c r="I7" s="88"/>
    </row>
    <row r="8" spans="1:9" s="6" customFormat="1" ht="26.25" customHeight="1" x14ac:dyDescent="0.25">
      <c r="A8" s="265" t="s">
        <v>107</v>
      </c>
      <c r="B8" s="264" t="s">
        <v>106</v>
      </c>
      <c r="C8" s="264" t="s">
        <v>293</v>
      </c>
      <c r="D8" s="264" t="s">
        <v>95</v>
      </c>
      <c r="E8" s="264" t="s">
        <v>96</v>
      </c>
      <c r="F8" s="264" t="s">
        <v>97</v>
      </c>
      <c r="G8" s="264" t="s">
        <v>98</v>
      </c>
      <c r="H8" s="264" t="s">
        <v>294</v>
      </c>
      <c r="I8" s="264" t="s">
        <v>276</v>
      </c>
    </row>
    <row r="9" spans="1:9" s="6" customFormat="1" ht="15" customHeight="1" x14ac:dyDescent="0.25">
      <c r="A9" s="90"/>
      <c r="B9" s="89"/>
      <c r="C9" s="89"/>
      <c r="D9" s="91"/>
      <c r="E9" s="91"/>
      <c r="F9" s="275" t="str">
        <f t="shared" ref="F9:F72" si="0">(IF(OR(D9="",E9="",D9=" ",E9=" ")," ",D9*E9))</f>
        <v xml:space="preserve"> </v>
      </c>
      <c r="G9" s="275" t="str">
        <f>IF(F9=" "," ",F9-H9-I9)</f>
        <v xml:space="preserve"> </v>
      </c>
      <c r="H9" s="275" t="str">
        <f t="shared" ref="H9:H72" si="1">IF(C9=" ",0,IF(F9=" "," ",F9*C9/100))</f>
        <v xml:space="preserve"> </v>
      </c>
      <c r="I9" s="275" t="str">
        <f t="shared" ref="I9:I72" si="2">IF(F9=" "," ",F9*B9/100)</f>
        <v xml:space="preserve"> </v>
      </c>
    </row>
    <row r="10" spans="1:9" s="6" customFormat="1" ht="15" customHeight="1" x14ac:dyDescent="0.25">
      <c r="A10" s="90"/>
      <c r="B10" s="89"/>
      <c r="C10" s="89"/>
      <c r="D10" s="91"/>
      <c r="E10" s="91"/>
      <c r="F10" s="275" t="str">
        <f t="shared" si="0"/>
        <v xml:space="preserve"> </v>
      </c>
      <c r="G10" s="275" t="str">
        <f t="shared" ref="G10:G73" si="3">IF(F10=" "," ",F10-H10-I10)</f>
        <v xml:space="preserve"> </v>
      </c>
      <c r="H10" s="275" t="str">
        <f t="shared" si="1"/>
        <v xml:space="preserve"> </v>
      </c>
      <c r="I10" s="275" t="str">
        <f t="shared" si="2"/>
        <v xml:space="preserve"> </v>
      </c>
    </row>
    <row r="11" spans="1:9" s="6" customFormat="1" ht="15" customHeight="1" x14ac:dyDescent="0.25">
      <c r="A11" s="90"/>
      <c r="B11" s="89"/>
      <c r="C11" s="89"/>
      <c r="D11" s="91"/>
      <c r="E11" s="91"/>
      <c r="F11" s="275" t="str">
        <f t="shared" si="0"/>
        <v xml:space="preserve"> </v>
      </c>
      <c r="G11" s="275" t="str">
        <f t="shared" si="3"/>
        <v xml:space="preserve"> </v>
      </c>
      <c r="H11" s="275" t="str">
        <f t="shared" si="1"/>
        <v xml:space="preserve"> </v>
      </c>
      <c r="I11" s="275" t="str">
        <f t="shared" si="2"/>
        <v xml:space="preserve"> </v>
      </c>
    </row>
    <row r="12" spans="1:9" s="6" customFormat="1" ht="15" customHeight="1" x14ac:dyDescent="0.25">
      <c r="A12" s="90"/>
      <c r="B12" s="89"/>
      <c r="C12" s="89"/>
      <c r="D12" s="91"/>
      <c r="E12" s="91"/>
      <c r="F12" s="275" t="str">
        <f t="shared" si="0"/>
        <v xml:space="preserve"> </v>
      </c>
      <c r="G12" s="275" t="str">
        <f t="shared" si="3"/>
        <v xml:space="preserve"> </v>
      </c>
      <c r="H12" s="275" t="str">
        <f t="shared" si="1"/>
        <v xml:space="preserve"> </v>
      </c>
      <c r="I12" s="275" t="str">
        <f t="shared" si="2"/>
        <v xml:space="preserve"> </v>
      </c>
    </row>
    <row r="13" spans="1:9" s="6" customFormat="1" ht="15" customHeight="1" x14ac:dyDescent="0.25">
      <c r="A13" s="90"/>
      <c r="B13" s="89"/>
      <c r="C13" s="89"/>
      <c r="D13" s="91"/>
      <c r="E13" s="91"/>
      <c r="F13" s="275" t="str">
        <f t="shared" si="0"/>
        <v xml:space="preserve"> </v>
      </c>
      <c r="G13" s="275" t="str">
        <f t="shared" si="3"/>
        <v xml:space="preserve"> </v>
      </c>
      <c r="H13" s="275" t="str">
        <f t="shared" si="1"/>
        <v xml:space="preserve"> </v>
      </c>
      <c r="I13" s="275" t="str">
        <f t="shared" si="2"/>
        <v xml:space="preserve"> </v>
      </c>
    </row>
    <row r="14" spans="1:9" s="6" customFormat="1" ht="15" customHeight="1" x14ac:dyDescent="0.25">
      <c r="A14" s="90"/>
      <c r="B14" s="89"/>
      <c r="C14" s="89"/>
      <c r="D14" s="91"/>
      <c r="E14" s="91"/>
      <c r="F14" s="275" t="str">
        <f t="shared" si="0"/>
        <v xml:space="preserve"> </v>
      </c>
      <c r="G14" s="275" t="str">
        <f t="shared" si="3"/>
        <v xml:space="preserve"> </v>
      </c>
      <c r="H14" s="275" t="str">
        <f t="shared" si="1"/>
        <v xml:space="preserve"> </v>
      </c>
      <c r="I14" s="275" t="str">
        <f t="shared" si="2"/>
        <v xml:space="preserve"> </v>
      </c>
    </row>
    <row r="15" spans="1:9" s="6" customFormat="1" ht="15" customHeight="1" x14ac:dyDescent="0.25">
      <c r="A15" s="90"/>
      <c r="B15" s="89"/>
      <c r="C15" s="89"/>
      <c r="D15" s="91"/>
      <c r="E15" s="91"/>
      <c r="F15" s="275" t="str">
        <f t="shared" si="0"/>
        <v xml:space="preserve"> </v>
      </c>
      <c r="G15" s="275" t="str">
        <f t="shared" si="3"/>
        <v xml:space="preserve"> </v>
      </c>
      <c r="H15" s="275" t="str">
        <f t="shared" si="1"/>
        <v xml:space="preserve"> </v>
      </c>
      <c r="I15" s="275" t="str">
        <f t="shared" si="2"/>
        <v xml:space="preserve"> </v>
      </c>
    </row>
    <row r="16" spans="1:9" s="6" customFormat="1" ht="15" customHeight="1" x14ac:dyDescent="0.25">
      <c r="A16" s="90"/>
      <c r="B16" s="89"/>
      <c r="C16" s="89"/>
      <c r="D16" s="91"/>
      <c r="E16" s="91"/>
      <c r="F16" s="275" t="str">
        <f t="shared" si="0"/>
        <v xml:space="preserve"> </v>
      </c>
      <c r="G16" s="275" t="str">
        <f t="shared" si="3"/>
        <v xml:space="preserve"> </v>
      </c>
      <c r="H16" s="275" t="str">
        <f t="shared" si="1"/>
        <v xml:space="preserve"> </v>
      </c>
      <c r="I16" s="275" t="str">
        <f t="shared" si="2"/>
        <v xml:space="preserve"> </v>
      </c>
    </row>
    <row r="17" spans="1:9" s="6" customFormat="1" ht="15" customHeight="1" x14ac:dyDescent="0.25">
      <c r="A17" s="90"/>
      <c r="B17" s="89"/>
      <c r="C17" s="89"/>
      <c r="D17" s="91"/>
      <c r="E17" s="91"/>
      <c r="F17" s="275" t="str">
        <f t="shared" si="0"/>
        <v xml:space="preserve"> </v>
      </c>
      <c r="G17" s="275" t="str">
        <f t="shared" si="3"/>
        <v xml:space="preserve"> </v>
      </c>
      <c r="H17" s="275" t="str">
        <f t="shared" si="1"/>
        <v xml:space="preserve"> </v>
      </c>
      <c r="I17" s="275" t="str">
        <f t="shared" si="2"/>
        <v xml:space="preserve"> </v>
      </c>
    </row>
    <row r="18" spans="1:9" s="6" customFormat="1" ht="15" customHeight="1" x14ac:dyDescent="0.25">
      <c r="A18" s="90"/>
      <c r="B18" s="89"/>
      <c r="C18" s="89"/>
      <c r="D18" s="91"/>
      <c r="E18" s="91"/>
      <c r="F18" s="275" t="str">
        <f t="shared" si="0"/>
        <v xml:space="preserve"> </v>
      </c>
      <c r="G18" s="275" t="str">
        <f t="shared" si="3"/>
        <v xml:space="preserve"> </v>
      </c>
      <c r="H18" s="275" t="str">
        <f t="shared" si="1"/>
        <v xml:space="preserve"> </v>
      </c>
      <c r="I18" s="275" t="str">
        <f t="shared" si="2"/>
        <v xml:space="preserve"> </v>
      </c>
    </row>
    <row r="19" spans="1:9" s="6" customFormat="1" ht="15" customHeight="1" x14ac:dyDescent="0.25">
      <c r="A19" s="90"/>
      <c r="B19" s="89"/>
      <c r="C19" s="89"/>
      <c r="D19" s="91"/>
      <c r="E19" s="91"/>
      <c r="F19" s="275" t="str">
        <f t="shared" si="0"/>
        <v xml:space="preserve"> </v>
      </c>
      <c r="G19" s="275" t="str">
        <f t="shared" si="3"/>
        <v xml:space="preserve"> </v>
      </c>
      <c r="H19" s="275" t="str">
        <f t="shared" si="1"/>
        <v xml:space="preserve"> </v>
      </c>
      <c r="I19" s="275" t="str">
        <f t="shared" si="2"/>
        <v xml:space="preserve"> </v>
      </c>
    </row>
    <row r="20" spans="1:9" s="6" customFormat="1" ht="15" customHeight="1" x14ac:dyDescent="0.25">
      <c r="A20" s="90"/>
      <c r="B20" s="89"/>
      <c r="C20" s="89"/>
      <c r="D20" s="91"/>
      <c r="E20" s="91"/>
      <c r="F20" s="275" t="str">
        <f t="shared" si="0"/>
        <v xml:space="preserve"> </v>
      </c>
      <c r="G20" s="275" t="str">
        <f t="shared" si="3"/>
        <v xml:space="preserve"> </v>
      </c>
      <c r="H20" s="275" t="str">
        <f t="shared" si="1"/>
        <v xml:space="preserve"> </v>
      </c>
      <c r="I20" s="275" t="str">
        <f t="shared" si="2"/>
        <v xml:space="preserve"> </v>
      </c>
    </row>
    <row r="21" spans="1:9" s="6" customFormat="1" ht="15" customHeight="1" x14ac:dyDescent="0.25">
      <c r="A21" s="90"/>
      <c r="B21" s="89"/>
      <c r="C21" s="89"/>
      <c r="D21" s="91"/>
      <c r="E21" s="91"/>
      <c r="F21" s="275" t="str">
        <f t="shared" si="0"/>
        <v xml:space="preserve"> </v>
      </c>
      <c r="G21" s="275" t="str">
        <f t="shared" si="3"/>
        <v xml:space="preserve"> </v>
      </c>
      <c r="H21" s="275" t="str">
        <f t="shared" si="1"/>
        <v xml:space="preserve"> </v>
      </c>
      <c r="I21" s="275" t="str">
        <f t="shared" si="2"/>
        <v xml:space="preserve"> </v>
      </c>
    </row>
    <row r="22" spans="1:9" s="6" customFormat="1" ht="15" customHeight="1" x14ac:dyDescent="0.25">
      <c r="A22" s="90"/>
      <c r="B22" s="89"/>
      <c r="C22" s="89"/>
      <c r="D22" s="91"/>
      <c r="E22" s="91"/>
      <c r="F22" s="275" t="str">
        <f t="shared" si="0"/>
        <v xml:space="preserve"> </v>
      </c>
      <c r="G22" s="275" t="str">
        <f t="shared" si="3"/>
        <v xml:space="preserve"> </v>
      </c>
      <c r="H22" s="275" t="str">
        <f t="shared" si="1"/>
        <v xml:space="preserve"> </v>
      </c>
      <c r="I22" s="275" t="str">
        <f t="shared" si="2"/>
        <v xml:space="preserve"> </v>
      </c>
    </row>
    <row r="23" spans="1:9" s="6" customFormat="1" ht="15" customHeight="1" x14ac:dyDescent="0.25">
      <c r="A23" s="90"/>
      <c r="B23" s="89"/>
      <c r="C23" s="89"/>
      <c r="D23" s="91"/>
      <c r="E23" s="91"/>
      <c r="F23" s="275" t="str">
        <f t="shared" si="0"/>
        <v xml:space="preserve"> </v>
      </c>
      <c r="G23" s="275" t="str">
        <f t="shared" si="3"/>
        <v xml:space="preserve"> </v>
      </c>
      <c r="H23" s="275" t="str">
        <f t="shared" si="1"/>
        <v xml:space="preserve"> </v>
      </c>
      <c r="I23" s="275" t="str">
        <f t="shared" si="2"/>
        <v xml:space="preserve"> </v>
      </c>
    </row>
    <row r="24" spans="1:9" s="6" customFormat="1" ht="15" customHeight="1" x14ac:dyDescent="0.25">
      <c r="A24" s="90"/>
      <c r="B24" s="89"/>
      <c r="C24" s="89"/>
      <c r="D24" s="91"/>
      <c r="E24" s="91"/>
      <c r="F24" s="275" t="str">
        <f t="shared" si="0"/>
        <v xml:space="preserve"> </v>
      </c>
      <c r="G24" s="275" t="str">
        <f t="shared" si="3"/>
        <v xml:space="preserve"> </v>
      </c>
      <c r="H24" s="275" t="str">
        <f t="shared" si="1"/>
        <v xml:space="preserve"> </v>
      </c>
      <c r="I24" s="275" t="str">
        <f t="shared" si="2"/>
        <v xml:space="preserve"> </v>
      </c>
    </row>
    <row r="25" spans="1:9" s="6" customFormat="1" ht="15" customHeight="1" x14ac:dyDescent="0.25">
      <c r="A25" s="90"/>
      <c r="B25" s="89"/>
      <c r="C25" s="89"/>
      <c r="D25" s="91"/>
      <c r="E25" s="91"/>
      <c r="F25" s="275" t="str">
        <f t="shared" si="0"/>
        <v xml:space="preserve"> </v>
      </c>
      <c r="G25" s="275" t="str">
        <f t="shared" si="3"/>
        <v xml:space="preserve"> </v>
      </c>
      <c r="H25" s="275" t="str">
        <f t="shared" si="1"/>
        <v xml:space="preserve"> </v>
      </c>
      <c r="I25" s="275" t="str">
        <f t="shared" si="2"/>
        <v xml:space="preserve"> </v>
      </c>
    </row>
    <row r="26" spans="1:9" s="6" customFormat="1" ht="15" customHeight="1" x14ac:dyDescent="0.25">
      <c r="A26" s="90"/>
      <c r="B26" s="89"/>
      <c r="C26" s="89"/>
      <c r="D26" s="91"/>
      <c r="E26" s="91"/>
      <c r="F26" s="275" t="str">
        <f t="shared" si="0"/>
        <v xml:space="preserve"> </v>
      </c>
      <c r="G26" s="275" t="str">
        <f t="shared" si="3"/>
        <v xml:space="preserve"> </v>
      </c>
      <c r="H26" s="275" t="str">
        <f t="shared" si="1"/>
        <v xml:space="preserve"> </v>
      </c>
      <c r="I26" s="275" t="str">
        <f t="shared" si="2"/>
        <v xml:space="preserve"> </v>
      </c>
    </row>
    <row r="27" spans="1:9" s="6" customFormat="1" ht="15" customHeight="1" x14ac:dyDescent="0.25">
      <c r="A27" s="90"/>
      <c r="B27" s="89"/>
      <c r="C27" s="89"/>
      <c r="D27" s="91"/>
      <c r="E27" s="91"/>
      <c r="F27" s="275" t="str">
        <f t="shared" si="0"/>
        <v xml:space="preserve"> </v>
      </c>
      <c r="G27" s="275" t="str">
        <f t="shared" si="3"/>
        <v xml:space="preserve"> </v>
      </c>
      <c r="H27" s="275" t="str">
        <f t="shared" si="1"/>
        <v xml:space="preserve"> </v>
      </c>
      <c r="I27" s="275" t="str">
        <f t="shared" si="2"/>
        <v xml:space="preserve"> </v>
      </c>
    </row>
    <row r="28" spans="1:9" s="6" customFormat="1" ht="15" customHeight="1" x14ac:dyDescent="0.25">
      <c r="A28" s="90"/>
      <c r="B28" s="89"/>
      <c r="C28" s="89"/>
      <c r="D28" s="91"/>
      <c r="E28" s="91"/>
      <c r="F28" s="297" t="str">
        <f t="shared" si="0"/>
        <v xml:space="preserve"> </v>
      </c>
      <c r="G28" s="297" t="str">
        <f t="shared" si="3"/>
        <v xml:space="preserve"> </v>
      </c>
      <c r="H28" s="297" t="str">
        <f t="shared" si="1"/>
        <v xml:space="preserve"> </v>
      </c>
      <c r="I28" s="297" t="str">
        <f t="shared" si="2"/>
        <v xml:space="preserve"> </v>
      </c>
    </row>
    <row r="29" spans="1:9" s="6" customFormat="1" ht="15" customHeight="1" x14ac:dyDescent="0.25">
      <c r="A29" s="90"/>
      <c r="B29" s="89"/>
      <c r="C29" s="89"/>
      <c r="D29" s="91"/>
      <c r="E29" s="91"/>
      <c r="F29" s="297" t="str">
        <f t="shared" si="0"/>
        <v xml:space="preserve"> </v>
      </c>
      <c r="G29" s="297" t="str">
        <f t="shared" si="3"/>
        <v xml:space="preserve"> </v>
      </c>
      <c r="H29" s="297" t="str">
        <f t="shared" si="1"/>
        <v xml:space="preserve"> </v>
      </c>
      <c r="I29" s="297" t="str">
        <f t="shared" si="2"/>
        <v xml:space="preserve"> </v>
      </c>
    </row>
    <row r="30" spans="1:9" s="6" customFormat="1" ht="15" customHeight="1" x14ac:dyDescent="0.25">
      <c r="A30" s="90"/>
      <c r="B30" s="89"/>
      <c r="C30" s="89"/>
      <c r="D30" s="91"/>
      <c r="E30" s="91"/>
      <c r="F30" s="297" t="str">
        <f t="shared" si="0"/>
        <v xml:space="preserve"> </v>
      </c>
      <c r="G30" s="297" t="str">
        <f t="shared" si="3"/>
        <v xml:space="preserve"> </v>
      </c>
      <c r="H30" s="297" t="str">
        <f t="shared" si="1"/>
        <v xml:space="preserve"> </v>
      </c>
      <c r="I30" s="297" t="str">
        <f t="shared" si="2"/>
        <v xml:space="preserve"> </v>
      </c>
    </row>
    <row r="31" spans="1:9" s="6" customFormat="1" ht="15" customHeight="1" x14ac:dyDescent="0.25">
      <c r="A31" s="90"/>
      <c r="B31" s="89"/>
      <c r="C31" s="89"/>
      <c r="D31" s="91"/>
      <c r="E31" s="91"/>
      <c r="F31" s="297" t="str">
        <f t="shared" si="0"/>
        <v xml:space="preserve"> </v>
      </c>
      <c r="G31" s="297" t="str">
        <f t="shared" si="3"/>
        <v xml:space="preserve"> </v>
      </c>
      <c r="H31" s="297" t="str">
        <f t="shared" si="1"/>
        <v xml:space="preserve"> </v>
      </c>
      <c r="I31" s="297" t="str">
        <f t="shared" si="2"/>
        <v xml:space="preserve"> </v>
      </c>
    </row>
    <row r="32" spans="1:9" s="6" customFormat="1" ht="15" customHeight="1" x14ac:dyDescent="0.25">
      <c r="A32" s="90"/>
      <c r="B32" s="89"/>
      <c r="C32" s="89"/>
      <c r="D32" s="91"/>
      <c r="E32" s="91"/>
      <c r="F32" s="297" t="str">
        <f t="shared" si="0"/>
        <v xml:space="preserve"> </v>
      </c>
      <c r="G32" s="297" t="str">
        <f t="shared" si="3"/>
        <v xml:space="preserve"> </v>
      </c>
      <c r="H32" s="297" t="str">
        <f t="shared" si="1"/>
        <v xml:space="preserve"> </v>
      </c>
      <c r="I32" s="297" t="str">
        <f t="shared" si="2"/>
        <v xml:space="preserve"> </v>
      </c>
    </row>
    <row r="33" spans="1:9" s="6" customFormat="1" ht="15" customHeight="1" x14ac:dyDescent="0.25">
      <c r="A33" s="90"/>
      <c r="B33" s="89"/>
      <c r="C33" s="89"/>
      <c r="D33" s="91"/>
      <c r="E33" s="91"/>
      <c r="F33" s="297" t="str">
        <f t="shared" si="0"/>
        <v xml:space="preserve"> </v>
      </c>
      <c r="G33" s="297" t="str">
        <f t="shared" si="3"/>
        <v xml:space="preserve"> </v>
      </c>
      <c r="H33" s="297" t="str">
        <f t="shared" si="1"/>
        <v xml:space="preserve"> </v>
      </c>
      <c r="I33" s="297" t="str">
        <f t="shared" si="2"/>
        <v xml:space="preserve"> </v>
      </c>
    </row>
    <row r="34" spans="1:9" s="6" customFormat="1" ht="15" customHeight="1" x14ac:dyDescent="0.25">
      <c r="A34" s="90"/>
      <c r="B34" s="89"/>
      <c r="C34" s="89"/>
      <c r="D34" s="91"/>
      <c r="E34" s="91"/>
      <c r="F34" s="297" t="str">
        <f t="shared" si="0"/>
        <v xml:space="preserve"> </v>
      </c>
      <c r="G34" s="297" t="str">
        <f t="shared" si="3"/>
        <v xml:space="preserve"> </v>
      </c>
      <c r="H34" s="297" t="str">
        <f t="shared" si="1"/>
        <v xml:space="preserve"> </v>
      </c>
      <c r="I34" s="297" t="str">
        <f t="shared" si="2"/>
        <v xml:space="preserve"> </v>
      </c>
    </row>
    <row r="35" spans="1:9" s="6" customFormat="1" ht="15" customHeight="1" x14ac:dyDescent="0.25">
      <c r="A35" s="90"/>
      <c r="B35" s="89"/>
      <c r="C35" s="89"/>
      <c r="D35" s="91"/>
      <c r="E35" s="91"/>
      <c r="F35" s="297" t="str">
        <f t="shared" si="0"/>
        <v xml:space="preserve"> </v>
      </c>
      <c r="G35" s="297" t="str">
        <f t="shared" si="3"/>
        <v xml:space="preserve"> </v>
      </c>
      <c r="H35" s="297" t="str">
        <f t="shared" si="1"/>
        <v xml:space="preserve"> </v>
      </c>
      <c r="I35" s="297" t="str">
        <f t="shared" si="2"/>
        <v xml:space="preserve"> </v>
      </c>
    </row>
    <row r="36" spans="1:9" s="6" customFormat="1" ht="15" customHeight="1" x14ac:dyDescent="0.25">
      <c r="A36" s="90"/>
      <c r="B36" s="89"/>
      <c r="C36" s="89"/>
      <c r="D36" s="91"/>
      <c r="E36" s="91"/>
      <c r="F36" s="297" t="str">
        <f t="shared" si="0"/>
        <v xml:space="preserve"> </v>
      </c>
      <c r="G36" s="297" t="str">
        <f t="shared" si="3"/>
        <v xml:space="preserve"> </v>
      </c>
      <c r="H36" s="297" t="str">
        <f t="shared" si="1"/>
        <v xml:space="preserve"> </v>
      </c>
      <c r="I36" s="297" t="str">
        <f t="shared" si="2"/>
        <v xml:space="preserve"> </v>
      </c>
    </row>
    <row r="37" spans="1:9" s="6" customFormat="1" ht="15" customHeight="1" x14ac:dyDescent="0.25">
      <c r="A37" s="90"/>
      <c r="B37" s="89"/>
      <c r="C37" s="89"/>
      <c r="D37" s="91"/>
      <c r="E37" s="91"/>
      <c r="F37" s="297" t="str">
        <f t="shared" si="0"/>
        <v xml:space="preserve"> </v>
      </c>
      <c r="G37" s="297" t="str">
        <f t="shared" si="3"/>
        <v xml:space="preserve"> </v>
      </c>
      <c r="H37" s="297" t="str">
        <f t="shared" si="1"/>
        <v xml:space="preserve"> </v>
      </c>
      <c r="I37" s="297" t="str">
        <f t="shared" si="2"/>
        <v xml:space="preserve"> </v>
      </c>
    </row>
    <row r="38" spans="1:9" s="6" customFormat="1" ht="15" customHeight="1" x14ac:dyDescent="0.25">
      <c r="A38" s="90"/>
      <c r="B38" s="89"/>
      <c r="C38" s="89"/>
      <c r="D38" s="91"/>
      <c r="E38" s="91"/>
      <c r="F38" s="297" t="str">
        <f t="shared" si="0"/>
        <v xml:space="preserve"> </v>
      </c>
      <c r="G38" s="297" t="str">
        <f t="shared" si="3"/>
        <v xml:space="preserve"> </v>
      </c>
      <c r="H38" s="297" t="str">
        <f t="shared" si="1"/>
        <v xml:space="preserve"> </v>
      </c>
      <c r="I38" s="297" t="str">
        <f t="shared" si="2"/>
        <v xml:space="preserve"> </v>
      </c>
    </row>
    <row r="39" spans="1:9" s="6" customFormat="1" ht="15" customHeight="1" x14ac:dyDescent="0.25">
      <c r="A39" s="90"/>
      <c r="B39" s="311"/>
      <c r="C39" s="89"/>
      <c r="D39" s="91"/>
      <c r="E39" s="91"/>
      <c r="F39" s="297" t="str">
        <f t="shared" si="0"/>
        <v xml:space="preserve"> </v>
      </c>
      <c r="G39" s="297" t="str">
        <f t="shared" si="3"/>
        <v xml:space="preserve"> </v>
      </c>
      <c r="H39" s="297" t="str">
        <f t="shared" si="1"/>
        <v xml:space="preserve"> </v>
      </c>
      <c r="I39" s="297" t="str">
        <f t="shared" si="2"/>
        <v xml:space="preserve"> </v>
      </c>
    </row>
    <row r="40" spans="1:9" s="6" customFormat="1" ht="15" customHeight="1" x14ac:dyDescent="0.25">
      <c r="A40" s="90"/>
      <c r="B40" s="89"/>
      <c r="C40" s="89"/>
      <c r="D40" s="91"/>
      <c r="E40" s="91"/>
      <c r="F40" s="297" t="str">
        <f t="shared" si="0"/>
        <v xml:space="preserve"> </v>
      </c>
      <c r="G40" s="297" t="str">
        <f t="shared" si="3"/>
        <v xml:space="preserve"> </v>
      </c>
      <c r="H40" s="297" t="str">
        <f t="shared" si="1"/>
        <v xml:space="preserve"> </v>
      </c>
      <c r="I40" s="297" t="str">
        <f t="shared" si="2"/>
        <v xml:space="preserve"> </v>
      </c>
    </row>
    <row r="41" spans="1:9" s="6" customFormat="1" ht="15" customHeight="1" x14ac:dyDescent="0.25">
      <c r="A41" s="90"/>
      <c r="B41" s="89"/>
      <c r="C41" s="89"/>
      <c r="D41" s="91"/>
      <c r="E41" s="91"/>
      <c r="F41" s="297" t="str">
        <f t="shared" si="0"/>
        <v xml:space="preserve"> </v>
      </c>
      <c r="G41" s="297" t="str">
        <f t="shared" si="3"/>
        <v xml:space="preserve"> </v>
      </c>
      <c r="H41" s="297" t="str">
        <f t="shared" si="1"/>
        <v xml:space="preserve"> </v>
      </c>
      <c r="I41" s="297" t="str">
        <f t="shared" si="2"/>
        <v xml:space="preserve"> </v>
      </c>
    </row>
    <row r="42" spans="1:9" s="6" customFormat="1" ht="15" customHeight="1" x14ac:dyDescent="0.25">
      <c r="A42" s="90"/>
      <c r="B42" s="89"/>
      <c r="C42" s="89"/>
      <c r="D42" s="91"/>
      <c r="E42" s="91"/>
      <c r="F42" s="297" t="str">
        <f t="shared" si="0"/>
        <v xml:space="preserve"> </v>
      </c>
      <c r="G42" s="297" t="str">
        <f t="shared" si="3"/>
        <v xml:space="preserve"> </v>
      </c>
      <c r="H42" s="297" t="str">
        <f t="shared" si="1"/>
        <v xml:space="preserve"> </v>
      </c>
      <c r="I42" s="297" t="str">
        <f t="shared" si="2"/>
        <v xml:space="preserve"> </v>
      </c>
    </row>
    <row r="43" spans="1:9" s="6" customFormat="1" ht="15" customHeight="1" x14ac:dyDescent="0.25">
      <c r="A43" s="90"/>
      <c r="B43" s="89"/>
      <c r="C43" s="89"/>
      <c r="D43" s="91"/>
      <c r="E43" s="91"/>
      <c r="F43" s="297" t="str">
        <f t="shared" si="0"/>
        <v xml:space="preserve"> </v>
      </c>
      <c r="G43" s="297" t="str">
        <f t="shared" si="3"/>
        <v xml:space="preserve"> </v>
      </c>
      <c r="H43" s="297" t="str">
        <f t="shared" si="1"/>
        <v xml:space="preserve"> </v>
      </c>
      <c r="I43" s="297" t="str">
        <f t="shared" si="2"/>
        <v xml:space="preserve"> </v>
      </c>
    </row>
    <row r="44" spans="1:9" s="6" customFormat="1" ht="15" customHeight="1" x14ac:dyDescent="0.25">
      <c r="A44" s="90"/>
      <c r="B44" s="89"/>
      <c r="C44" s="89"/>
      <c r="D44" s="91"/>
      <c r="E44" s="91"/>
      <c r="F44" s="297" t="str">
        <f t="shared" si="0"/>
        <v xml:space="preserve"> </v>
      </c>
      <c r="G44" s="297" t="str">
        <f t="shared" si="3"/>
        <v xml:space="preserve"> </v>
      </c>
      <c r="H44" s="297" t="str">
        <f t="shared" si="1"/>
        <v xml:space="preserve"> </v>
      </c>
      <c r="I44" s="297" t="str">
        <f t="shared" si="2"/>
        <v xml:space="preserve"> </v>
      </c>
    </row>
    <row r="45" spans="1:9" s="6" customFormat="1" ht="15" customHeight="1" x14ac:dyDescent="0.25">
      <c r="A45" s="90"/>
      <c r="B45" s="89"/>
      <c r="C45" s="89"/>
      <c r="D45" s="91"/>
      <c r="E45" s="91"/>
      <c r="F45" s="297" t="str">
        <f t="shared" si="0"/>
        <v xml:space="preserve"> </v>
      </c>
      <c r="G45" s="297" t="str">
        <f t="shared" si="3"/>
        <v xml:space="preserve"> </v>
      </c>
      <c r="H45" s="297" t="str">
        <f t="shared" si="1"/>
        <v xml:space="preserve"> </v>
      </c>
      <c r="I45" s="297" t="str">
        <f t="shared" si="2"/>
        <v xml:space="preserve"> </v>
      </c>
    </row>
    <row r="46" spans="1:9" s="6" customFormat="1" ht="15" customHeight="1" x14ac:dyDescent="0.25">
      <c r="A46" s="90"/>
      <c r="B46" s="89"/>
      <c r="C46" s="89"/>
      <c r="D46" s="91"/>
      <c r="E46" s="91"/>
      <c r="F46" s="297" t="str">
        <f t="shared" si="0"/>
        <v xml:space="preserve"> </v>
      </c>
      <c r="G46" s="297" t="str">
        <f t="shared" si="3"/>
        <v xml:space="preserve"> </v>
      </c>
      <c r="H46" s="297" t="str">
        <f t="shared" si="1"/>
        <v xml:space="preserve"> </v>
      </c>
      <c r="I46" s="297" t="str">
        <f t="shared" si="2"/>
        <v xml:space="preserve"> </v>
      </c>
    </row>
    <row r="47" spans="1:9" s="6" customFormat="1" ht="15" customHeight="1" x14ac:dyDescent="0.25">
      <c r="A47" s="90"/>
      <c r="B47" s="89"/>
      <c r="C47" s="89"/>
      <c r="D47" s="91"/>
      <c r="E47" s="91"/>
      <c r="F47" s="297" t="str">
        <f t="shared" si="0"/>
        <v xml:space="preserve"> </v>
      </c>
      <c r="G47" s="297" t="str">
        <f t="shared" si="3"/>
        <v xml:space="preserve"> </v>
      </c>
      <c r="H47" s="297" t="str">
        <f t="shared" si="1"/>
        <v xml:space="preserve"> </v>
      </c>
      <c r="I47" s="297" t="str">
        <f t="shared" si="2"/>
        <v xml:space="preserve"> </v>
      </c>
    </row>
    <row r="48" spans="1:9" s="6" customFormat="1" ht="15" customHeight="1" x14ac:dyDescent="0.25">
      <c r="A48" s="90"/>
      <c r="B48" s="89"/>
      <c r="C48" s="89"/>
      <c r="D48" s="91"/>
      <c r="E48" s="91"/>
      <c r="F48" s="297" t="str">
        <f t="shared" si="0"/>
        <v xml:space="preserve"> </v>
      </c>
      <c r="G48" s="297" t="str">
        <f t="shared" si="3"/>
        <v xml:space="preserve"> </v>
      </c>
      <c r="H48" s="297" t="str">
        <f t="shared" si="1"/>
        <v xml:space="preserve"> </v>
      </c>
      <c r="I48" s="297" t="str">
        <f t="shared" si="2"/>
        <v xml:space="preserve"> </v>
      </c>
    </row>
    <row r="49" spans="1:9" s="6" customFormat="1" ht="15" customHeight="1" x14ac:dyDescent="0.25">
      <c r="A49" s="90"/>
      <c r="B49" s="89"/>
      <c r="C49" s="89"/>
      <c r="D49" s="91"/>
      <c r="E49" s="91"/>
      <c r="F49" s="297" t="str">
        <f t="shared" si="0"/>
        <v xml:space="preserve"> </v>
      </c>
      <c r="G49" s="297" t="str">
        <f t="shared" si="3"/>
        <v xml:space="preserve"> </v>
      </c>
      <c r="H49" s="297" t="str">
        <f t="shared" si="1"/>
        <v xml:space="preserve"> </v>
      </c>
      <c r="I49" s="297" t="str">
        <f t="shared" si="2"/>
        <v xml:space="preserve"> </v>
      </c>
    </row>
    <row r="50" spans="1:9" s="6" customFormat="1" ht="15" customHeight="1" x14ac:dyDescent="0.25">
      <c r="A50" s="90"/>
      <c r="B50" s="89"/>
      <c r="C50" s="89"/>
      <c r="D50" s="91"/>
      <c r="E50" s="91"/>
      <c r="F50" s="297" t="str">
        <f t="shared" si="0"/>
        <v xml:space="preserve"> </v>
      </c>
      <c r="G50" s="297" t="str">
        <f t="shared" si="3"/>
        <v xml:space="preserve"> </v>
      </c>
      <c r="H50" s="297" t="str">
        <f t="shared" si="1"/>
        <v xml:space="preserve"> </v>
      </c>
      <c r="I50" s="297" t="str">
        <f t="shared" si="2"/>
        <v xml:space="preserve"> </v>
      </c>
    </row>
    <row r="51" spans="1:9" s="6" customFormat="1" ht="15" customHeight="1" x14ac:dyDescent="0.25">
      <c r="A51" s="90"/>
      <c r="B51" s="89"/>
      <c r="C51" s="89"/>
      <c r="D51" s="91"/>
      <c r="E51" s="91"/>
      <c r="F51" s="297" t="str">
        <f t="shared" si="0"/>
        <v xml:space="preserve"> </v>
      </c>
      <c r="G51" s="297" t="str">
        <f t="shared" si="3"/>
        <v xml:space="preserve"> </v>
      </c>
      <c r="H51" s="297" t="str">
        <f t="shared" si="1"/>
        <v xml:space="preserve"> </v>
      </c>
      <c r="I51" s="297" t="str">
        <f t="shared" si="2"/>
        <v xml:space="preserve"> </v>
      </c>
    </row>
    <row r="52" spans="1:9" s="6" customFormat="1" ht="15" customHeight="1" x14ac:dyDescent="0.25">
      <c r="A52" s="90"/>
      <c r="B52" s="89"/>
      <c r="C52" s="89"/>
      <c r="D52" s="91"/>
      <c r="E52" s="91"/>
      <c r="F52" s="297" t="str">
        <f t="shared" si="0"/>
        <v xml:space="preserve"> </v>
      </c>
      <c r="G52" s="297" t="str">
        <f t="shared" si="3"/>
        <v xml:space="preserve"> </v>
      </c>
      <c r="H52" s="297" t="str">
        <f t="shared" si="1"/>
        <v xml:space="preserve"> </v>
      </c>
      <c r="I52" s="297" t="str">
        <f t="shared" si="2"/>
        <v xml:space="preserve"> </v>
      </c>
    </row>
    <row r="53" spans="1:9" s="6" customFormat="1" ht="15" customHeight="1" x14ac:dyDescent="0.25">
      <c r="A53" s="90"/>
      <c r="B53" s="89"/>
      <c r="C53" s="89"/>
      <c r="D53" s="91"/>
      <c r="E53" s="91"/>
      <c r="F53" s="297" t="str">
        <f t="shared" si="0"/>
        <v xml:space="preserve"> </v>
      </c>
      <c r="G53" s="297" t="str">
        <f t="shared" si="3"/>
        <v xml:space="preserve"> </v>
      </c>
      <c r="H53" s="297" t="str">
        <f t="shared" si="1"/>
        <v xml:space="preserve"> </v>
      </c>
      <c r="I53" s="297" t="str">
        <f t="shared" si="2"/>
        <v xml:space="preserve"> </v>
      </c>
    </row>
    <row r="54" spans="1:9" s="6" customFormat="1" ht="15" customHeight="1" x14ac:dyDescent="0.25">
      <c r="A54" s="90"/>
      <c r="B54" s="89"/>
      <c r="C54" s="89"/>
      <c r="D54" s="91"/>
      <c r="E54" s="91"/>
      <c r="F54" s="297" t="str">
        <f t="shared" si="0"/>
        <v xml:space="preserve"> </v>
      </c>
      <c r="G54" s="297" t="str">
        <f t="shared" si="3"/>
        <v xml:space="preserve"> </v>
      </c>
      <c r="H54" s="297" t="str">
        <f t="shared" si="1"/>
        <v xml:space="preserve"> </v>
      </c>
      <c r="I54" s="297" t="str">
        <f t="shared" si="2"/>
        <v xml:space="preserve"> </v>
      </c>
    </row>
    <row r="55" spans="1:9" s="6" customFormat="1" ht="15" customHeight="1" x14ac:dyDescent="0.25">
      <c r="A55" s="90"/>
      <c r="B55" s="89"/>
      <c r="C55" s="89"/>
      <c r="D55" s="91"/>
      <c r="E55" s="91"/>
      <c r="F55" s="297" t="str">
        <f t="shared" si="0"/>
        <v xml:space="preserve"> </v>
      </c>
      <c r="G55" s="297" t="str">
        <f t="shared" si="3"/>
        <v xml:space="preserve"> </v>
      </c>
      <c r="H55" s="297" t="str">
        <f t="shared" si="1"/>
        <v xml:space="preserve"> </v>
      </c>
      <c r="I55" s="297" t="str">
        <f t="shared" si="2"/>
        <v xml:space="preserve"> </v>
      </c>
    </row>
    <row r="56" spans="1:9" s="6" customFormat="1" ht="15" customHeight="1" x14ac:dyDescent="0.25">
      <c r="A56" s="90"/>
      <c r="B56" s="89"/>
      <c r="C56" s="89"/>
      <c r="D56" s="91"/>
      <c r="E56" s="91"/>
      <c r="F56" s="297" t="str">
        <f t="shared" si="0"/>
        <v xml:space="preserve"> </v>
      </c>
      <c r="G56" s="297" t="str">
        <f t="shared" si="3"/>
        <v xml:space="preserve"> </v>
      </c>
      <c r="H56" s="297" t="str">
        <f t="shared" si="1"/>
        <v xml:space="preserve"> </v>
      </c>
      <c r="I56" s="297" t="str">
        <f t="shared" si="2"/>
        <v xml:space="preserve"> </v>
      </c>
    </row>
    <row r="57" spans="1:9" s="6" customFormat="1" ht="15" customHeight="1" x14ac:dyDescent="0.25">
      <c r="A57" s="90"/>
      <c r="B57" s="89"/>
      <c r="C57" s="89"/>
      <c r="D57" s="91"/>
      <c r="E57" s="91"/>
      <c r="F57" s="297" t="str">
        <f t="shared" si="0"/>
        <v xml:space="preserve"> </v>
      </c>
      <c r="G57" s="297" t="str">
        <f t="shared" si="3"/>
        <v xml:space="preserve"> </v>
      </c>
      <c r="H57" s="297" t="str">
        <f t="shared" si="1"/>
        <v xml:space="preserve"> </v>
      </c>
      <c r="I57" s="297" t="str">
        <f t="shared" si="2"/>
        <v xml:space="preserve"> </v>
      </c>
    </row>
    <row r="58" spans="1:9" s="6" customFormat="1" ht="15" customHeight="1" x14ac:dyDescent="0.25">
      <c r="A58" s="90"/>
      <c r="B58" s="89"/>
      <c r="C58" s="89"/>
      <c r="D58" s="91"/>
      <c r="E58" s="91"/>
      <c r="F58" s="297" t="str">
        <f t="shared" si="0"/>
        <v xml:space="preserve"> </v>
      </c>
      <c r="G58" s="297" t="str">
        <f t="shared" si="3"/>
        <v xml:space="preserve"> </v>
      </c>
      <c r="H58" s="297" t="str">
        <f t="shared" si="1"/>
        <v xml:space="preserve"> </v>
      </c>
      <c r="I58" s="297" t="str">
        <f t="shared" si="2"/>
        <v xml:space="preserve"> </v>
      </c>
    </row>
    <row r="59" spans="1:9" s="6" customFormat="1" ht="15" customHeight="1" x14ac:dyDescent="0.25">
      <c r="A59" s="90"/>
      <c r="B59" s="89"/>
      <c r="C59" s="89"/>
      <c r="D59" s="91"/>
      <c r="E59" s="91"/>
      <c r="F59" s="297" t="str">
        <f t="shared" si="0"/>
        <v xml:space="preserve"> </v>
      </c>
      <c r="G59" s="297" t="str">
        <f t="shared" si="3"/>
        <v xml:space="preserve"> </v>
      </c>
      <c r="H59" s="297" t="str">
        <f t="shared" si="1"/>
        <v xml:space="preserve"> </v>
      </c>
      <c r="I59" s="297" t="str">
        <f t="shared" si="2"/>
        <v xml:space="preserve"> </v>
      </c>
    </row>
    <row r="60" spans="1:9" s="6" customFormat="1" ht="15" customHeight="1" x14ac:dyDescent="0.25">
      <c r="A60" s="90"/>
      <c r="B60" s="89"/>
      <c r="C60" s="89"/>
      <c r="D60" s="91"/>
      <c r="E60" s="91"/>
      <c r="F60" s="297" t="str">
        <f t="shared" si="0"/>
        <v xml:space="preserve"> </v>
      </c>
      <c r="G60" s="297" t="str">
        <f t="shared" si="3"/>
        <v xml:space="preserve"> </v>
      </c>
      <c r="H60" s="297" t="str">
        <f t="shared" si="1"/>
        <v xml:space="preserve"> </v>
      </c>
      <c r="I60" s="297" t="str">
        <f t="shared" si="2"/>
        <v xml:space="preserve"> </v>
      </c>
    </row>
    <row r="61" spans="1:9" s="6" customFormat="1" ht="15" customHeight="1" x14ac:dyDescent="0.25">
      <c r="A61" s="90"/>
      <c r="B61" s="89"/>
      <c r="C61" s="89"/>
      <c r="D61" s="91"/>
      <c r="E61" s="91"/>
      <c r="F61" s="297" t="str">
        <f t="shared" si="0"/>
        <v xml:space="preserve"> </v>
      </c>
      <c r="G61" s="297" t="str">
        <f t="shared" si="3"/>
        <v xml:space="preserve"> </v>
      </c>
      <c r="H61" s="297" t="str">
        <f t="shared" si="1"/>
        <v xml:space="preserve"> </v>
      </c>
      <c r="I61" s="297" t="str">
        <f t="shared" si="2"/>
        <v xml:space="preserve"> </v>
      </c>
    </row>
    <row r="62" spans="1:9" s="6" customFormat="1" ht="15" customHeight="1" x14ac:dyDescent="0.25">
      <c r="A62" s="90"/>
      <c r="B62" s="89"/>
      <c r="C62" s="89"/>
      <c r="D62" s="91"/>
      <c r="E62" s="91"/>
      <c r="F62" s="297" t="str">
        <f t="shared" si="0"/>
        <v xml:space="preserve"> </v>
      </c>
      <c r="G62" s="297" t="str">
        <f t="shared" si="3"/>
        <v xml:space="preserve"> </v>
      </c>
      <c r="H62" s="297" t="str">
        <f t="shared" si="1"/>
        <v xml:space="preserve"> </v>
      </c>
      <c r="I62" s="297" t="str">
        <f t="shared" si="2"/>
        <v xml:space="preserve"> </v>
      </c>
    </row>
    <row r="63" spans="1:9" s="6" customFormat="1" ht="15" customHeight="1" x14ac:dyDescent="0.25">
      <c r="A63" s="90"/>
      <c r="B63" s="89"/>
      <c r="C63" s="89"/>
      <c r="D63" s="91"/>
      <c r="E63" s="91"/>
      <c r="F63" s="297" t="str">
        <f t="shared" si="0"/>
        <v xml:space="preserve"> </v>
      </c>
      <c r="G63" s="297" t="str">
        <f t="shared" si="3"/>
        <v xml:space="preserve"> </v>
      </c>
      <c r="H63" s="297" t="str">
        <f t="shared" si="1"/>
        <v xml:space="preserve"> </v>
      </c>
      <c r="I63" s="297" t="str">
        <f t="shared" si="2"/>
        <v xml:space="preserve"> </v>
      </c>
    </row>
    <row r="64" spans="1:9" s="6" customFormat="1" ht="15" customHeight="1" x14ac:dyDescent="0.25">
      <c r="A64" s="90"/>
      <c r="B64" s="89"/>
      <c r="C64" s="89"/>
      <c r="D64" s="91"/>
      <c r="E64" s="91"/>
      <c r="F64" s="297" t="str">
        <f t="shared" si="0"/>
        <v xml:space="preserve"> </v>
      </c>
      <c r="G64" s="297" t="str">
        <f t="shared" si="3"/>
        <v xml:space="preserve"> </v>
      </c>
      <c r="H64" s="297" t="str">
        <f t="shared" si="1"/>
        <v xml:space="preserve"> </v>
      </c>
      <c r="I64" s="297" t="str">
        <f t="shared" si="2"/>
        <v xml:space="preserve"> </v>
      </c>
    </row>
    <row r="65" spans="1:9" s="6" customFormat="1" ht="15" customHeight="1" x14ac:dyDescent="0.25">
      <c r="A65" s="90"/>
      <c r="B65" s="89"/>
      <c r="C65" s="89"/>
      <c r="D65" s="91"/>
      <c r="E65" s="91"/>
      <c r="F65" s="297" t="str">
        <f t="shared" si="0"/>
        <v xml:space="preserve"> </v>
      </c>
      <c r="G65" s="297" t="str">
        <f t="shared" si="3"/>
        <v xml:space="preserve"> </v>
      </c>
      <c r="H65" s="297" t="str">
        <f t="shared" si="1"/>
        <v xml:space="preserve"> </v>
      </c>
      <c r="I65" s="297" t="str">
        <f t="shared" si="2"/>
        <v xml:space="preserve"> </v>
      </c>
    </row>
    <row r="66" spans="1:9" s="6" customFormat="1" ht="15" customHeight="1" x14ac:dyDescent="0.25">
      <c r="A66" s="90"/>
      <c r="B66" s="89"/>
      <c r="C66" s="89"/>
      <c r="D66" s="91"/>
      <c r="E66" s="91"/>
      <c r="F66" s="297" t="str">
        <f t="shared" si="0"/>
        <v xml:space="preserve"> </v>
      </c>
      <c r="G66" s="297" t="str">
        <f t="shared" si="3"/>
        <v xml:space="preserve"> </v>
      </c>
      <c r="H66" s="297" t="str">
        <f t="shared" si="1"/>
        <v xml:space="preserve"> </v>
      </c>
      <c r="I66" s="297" t="str">
        <f t="shared" si="2"/>
        <v xml:space="preserve"> </v>
      </c>
    </row>
    <row r="67" spans="1:9" s="6" customFormat="1" ht="15" customHeight="1" x14ac:dyDescent="0.25">
      <c r="A67" s="90"/>
      <c r="B67" s="89"/>
      <c r="C67" s="89"/>
      <c r="D67" s="91"/>
      <c r="E67" s="91"/>
      <c r="F67" s="297" t="str">
        <f t="shared" si="0"/>
        <v xml:space="preserve"> </v>
      </c>
      <c r="G67" s="297" t="str">
        <f t="shared" si="3"/>
        <v xml:space="preserve"> </v>
      </c>
      <c r="H67" s="297" t="str">
        <f t="shared" si="1"/>
        <v xml:space="preserve"> </v>
      </c>
      <c r="I67" s="297" t="str">
        <f t="shared" si="2"/>
        <v xml:space="preserve"> </v>
      </c>
    </row>
    <row r="68" spans="1:9" s="6" customFormat="1" ht="15" customHeight="1" x14ac:dyDescent="0.25">
      <c r="A68" s="90"/>
      <c r="B68" s="89"/>
      <c r="C68" s="89"/>
      <c r="D68" s="91"/>
      <c r="E68" s="91"/>
      <c r="F68" s="297" t="str">
        <f t="shared" si="0"/>
        <v xml:space="preserve"> </v>
      </c>
      <c r="G68" s="297" t="str">
        <f t="shared" si="3"/>
        <v xml:space="preserve"> </v>
      </c>
      <c r="H68" s="297" t="str">
        <f t="shared" si="1"/>
        <v xml:space="preserve"> </v>
      </c>
      <c r="I68" s="297" t="str">
        <f t="shared" si="2"/>
        <v xml:space="preserve"> </v>
      </c>
    </row>
    <row r="69" spans="1:9" s="6" customFormat="1" ht="15" customHeight="1" x14ac:dyDescent="0.25">
      <c r="A69" s="90"/>
      <c r="B69" s="89"/>
      <c r="C69" s="89"/>
      <c r="D69" s="91"/>
      <c r="E69" s="91"/>
      <c r="F69" s="297" t="str">
        <f t="shared" si="0"/>
        <v xml:space="preserve"> </v>
      </c>
      <c r="G69" s="297" t="str">
        <f t="shared" si="3"/>
        <v xml:space="preserve"> </v>
      </c>
      <c r="H69" s="297" t="str">
        <f t="shared" si="1"/>
        <v xml:space="preserve"> </v>
      </c>
      <c r="I69" s="297" t="str">
        <f t="shared" si="2"/>
        <v xml:space="preserve"> </v>
      </c>
    </row>
    <row r="70" spans="1:9" s="6" customFormat="1" ht="15" customHeight="1" x14ac:dyDescent="0.25">
      <c r="A70" s="90"/>
      <c r="B70" s="89"/>
      <c r="C70" s="89"/>
      <c r="D70" s="91"/>
      <c r="E70" s="91"/>
      <c r="F70" s="297" t="str">
        <f t="shared" si="0"/>
        <v xml:space="preserve"> </v>
      </c>
      <c r="G70" s="297" t="str">
        <f t="shared" si="3"/>
        <v xml:space="preserve"> </v>
      </c>
      <c r="H70" s="297" t="str">
        <f t="shared" si="1"/>
        <v xml:space="preserve"> </v>
      </c>
      <c r="I70" s="297" t="str">
        <f t="shared" si="2"/>
        <v xml:space="preserve"> </v>
      </c>
    </row>
    <row r="71" spans="1:9" s="6" customFormat="1" ht="15" customHeight="1" x14ac:dyDescent="0.25">
      <c r="A71" s="90"/>
      <c r="B71" s="89"/>
      <c r="C71" s="89"/>
      <c r="D71" s="91"/>
      <c r="E71" s="91"/>
      <c r="F71" s="297" t="str">
        <f t="shared" si="0"/>
        <v xml:space="preserve"> </v>
      </c>
      <c r="G71" s="297" t="str">
        <f t="shared" si="3"/>
        <v xml:space="preserve"> </v>
      </c>
      <c r="H71" s="297" t="str">
        <f t="shared" si="1"/>
        <v xml:space="preserve"> </v>
      </c>
      <c r="I71" s="297" t="str">
        <f t="shared" si="2"/>
        <v xml:space="preserve"> </v>
      </c>
    </row>
    <row r="72" spans="1:9" s="6" customFormat="1" ht="15" customHeight="1" x14ac:dyDescent="0.25">
      <c r="A72" s="90"/>
      <c r="B72" s="89"/>
      <c r="C72" s="89"/>
      <c r="D72" s="91"/>
      <c r="E72" s="91"/>
      <c r="F72" s="297" t="str">
        <f t="shared" si="0"/>
        <v xml:space="preserve"> </v>
      </c>
      <c r="G72" s="297" t="str">
        <f t="shared" si="3"/>
        <v xml:space="preserve"> </v>
      </c>
      <c r="H72" s="297" t="str">
        <f t="shared" si="1"/>
        <v xml:space="preserve"> </v>
      </c>
      <c r="I72" s="297" t="str">
        <f t="shared" si="2"/>
        <v xml:space="preserve"> </v>
      </c>
    </row>
    <row r="73" spans="1:9" s="6" customFormat="1" ht="15" customHeight="1" x14ac:dyDescent="0.25">
      <c r="A73" s="90"/>
      <c r="B73" s="89"/>
      <c r="C73" s="89"/>
      <c r="D73" s="91"/>
      <c r="E73" s="91"/>
      <c r="F73" s="297" t="str">
        <f t="shared" ref="F73:F136" si="4">(IF(OR(D73="",E73="",D73=" ",E73=" ")," ",D73*E73))</f>
        <v xml:space="preserve"> </v>
      </c>
      <c r="G73" s="297" t="str">
        <f t="shared" si="3"/>
        <v xml:space="preserve"> </v>
      </c>
      <c r="H73" s="297" t="str">
        <f t="shared" ref="H73:H136" si="5">IF(C73=" ",0,IF(F73=" "," ",F73*C73/100))</f>
        <v xml:space="preserve"> </v>
      </c>
      <c r="I73" s="297" t="str">
        <f t="shared" ref="I73:I136" si="6">IF(F73=" "," ",F73*B73/100)</f>
        <v xml:space="preserve"> </v>
      </c>
    </row>
    <row r="74" spans="1:9" s="6" customFormat="1" ht="15" customHeight="1" x14ac:dyDescent="0.25">
      <c r="A74" s="90"/>
      <c r="B74" s="89"/>
      <c r="C74" s="89"/>
      <c r="D74" s="91"/>
      <c r="E74" s="91"/>
      <c r="F74" s="297" t="str">
        <f t="shared" si="4"/>
        <v xml:space="preserve"> </v>
      </c>
      <c r="G74" s="297" t="str">
        <f t="shared" ref="G74:G137" si="7">IF(F74=" "," ",F74-H74-I74)</f>
        <v xml:space="preserve"> </v>
      </c>
      <c r="H74" s="297" t="str">
        <f t="shared" si="5"/>
        <v xml:space="preserve"> </v>
      </c>
      <c r="I74" s="297" t="str">
        <f t="shared" si="6"/>
        <v xml:space="preserve"> </v>
      </c>
    </row>
    <row r="75" spans="1:9" s="6" customFormat="1" ht="15" customHeight="1" x14ac:dyDescent="0.25">
      <c r="A75" s="90"/>
      <c r="B75" s="89"/>
      <c r="C75" s="89"/>
      <c r="D75" s="91"/>
      <c r="E75" s="91"/>
      <c r="F75" s="297" t="str">
        <f t="shared" si="4"/>
        <v xml:space="preserve"> </v>
      </c>
      <c r="G75" s="297" t="str">
        <f t="shared" si="7"/>
        <v xml:space="preserve"> </v>
      </c>
      <c r="H75" s="297" t="str">
        <f t="shared" si="5"/>
        <v xml:space="preserve"> </v>
      </c>
      <c r="I75" s="297" t="str">
        <f t="shared" si="6"/>
        <v xml:space="preserve"> </v>
      </c>
    </row>
    <row r="76" spans="1:9" s="6" customFormat="1" ht="15" customHeight="1" x14ac:dyDescent="0.25">
      <c r="A76" s="90"/>
      <c r="B76" s="89"/>
      <c r="C76" s="89"/>
      <c r="D76" s="91"/>
      <c r="E76" s="91"/>
      <c r="F76" s="297" t="str">
        <f t="shared" si="4"/>
        <v xml:space="preserve"> </v>
      </c>
      <c r="G76" s="297" t="str">
        <f t="shared" si="7"/>
        <v xml:space="preserve"> </v>
      </c>
      <c r="H76" s="297" t="str">
        <f t="shared" si="5"/>
        <v xml:space="preserve"> </v>
      </c>
      <c r="I76" s="297" t="str">
        <f t="shared" si="6"/>
        <v xml:space="preserve"> </v>
      </c>
    </row>
    <row r="77" spans="1:9" s="6" customFormat="1" ht="15" customHeight="1" x14ac:dyDescent="0.25">
      <c r="A77" s="90"/>
      <c r="B77" s="89"/>
      <c r="C77" s="89"/>
      <c r="D77" s="91"/>
      <c r="E77" s="91"/>
      <c r="F77" s="297" t="str">
        <f t="shared" si="4"/>
        <v xml:space="preserve"> </v>
      </c>
      <c r="G77" s="297" t="str">
        <f t="shared" si="7"/>
        <v xml:space="preserve"> </v>
      </c>
      <c r="H77" s="297" t="str">
        <f t="shared" si="5"/>
        <v xml:space="preserve"> </v>
      </c>
      <c r="I77" s="297" t="str">
        <f t="shared" si="6"/>
        <v xml:space="preserve"> </v>
      </c>
    </row>
    <row r="78" spans="1:9" s="6" customFormat="1" ht="15" customHeight="1" x14ac:dyDescent="0.25">
      <c r="A78" s="90"/>
      <c r="B78" s="89"/>
      <c r="C78" s="89"/>
      <c r="D78" s="91"/>
      <c r="E78" s="91"/>
      <c r="F78" s="297" t="str">
        <f t="shared" si="4"/>
        <v xml:space="preserve"> </v>
      </c>
      <c r="G78" s="297" t="str">
        <f t="shared" si="7"/>
        <v xml:space="preserve"> </v>
      </c>
      <c r="H78" s="297" t="str">
        <f t="shared" si="5"/>
        <v xml:space="preserve"> </v>
      </c>
      <c r="I78" s="297" t="str">
        <f t="shared" si="6"/>
        <v xml:space="preserve"> </v>
      </c>
    </row>
    <row r="79" spans="1:9" s="6" customFormat="1" ht="15" customHeight="1" x14ac:dyDescent="0.25">
      <c r="A79" s="90"/>
      <c r="B79" s="89"/>
      <c r="C79" s="89"/>
      <c r="D79" s="91"/>
      <c r="E79" s="91"/>
      <c r="F79" s="297" t="str">
        <f t="shared" si="4"/>
        <v xml:space="preserve"> </v>
      </c>
      <c r="G79" s="297" t="str">
        <f t="shared" si="7"/>
        <v xml:space="preserve"> </v>
      </c>
      <c r="H79" s="297" t="str">
        <f t="shared" si="5"/>
        <v xml:space="preserve"> </v>
      </c>
      <c r="I79" s="297" t="str">
        <f t="shared" si="6"/>
        <v xml:space="preserve"> </v>
      </c>
    </row>
    <row r="80" spans="1:9" s="6" customFormat="1" ht="15" customHeight="1" x14ac:dyDescent="0.25">
      <c r="A80" s="90"/>
      <c r="B80" s="89"/>
      <c r="C80" s="89"/>
      <c r="D80" s="91"/>
      <c r="E80" s="91"/>
      <c r="F80" s="297" t="str">
        <f t="shared" si="4"/>
        <v xml:space="preserve"> </v>
      </c>
      <c r="G80" s="297" t="str">
        <f t="shared" si="7"/>
        <v xml:space="preserve"> </v>
      </c>
      <c r="H80" s="297" t="str">
        <f t="shared" si="5"/>
        <v xml:space="preserve"> </v>
      </c>
      <c r="I80" s="297" t="str">
        <f t="shared" si="6"/>
        <v xml:space="preserve"> </v>
      </c>
    </row>
    <row r="81" spans="1:9" s="6" customFormat="1" ht="15" customHeight="1" x14ac:dyDescent="0.25">
      <c r="A81" s="90"/>
      <c r="B81" s="89"/>
      <c r="C81" s="89"/>
      <c r="D81" s="91"/>
      <c r="E81" s="91"/>
      <c r="F81" s="297" t="str">
        <f t="shared" si="4"/>
        <v xml:space="preserve"> </v>
      </c>
      <c r="G81" s="297" t="str">
        <f t="shared" si="7"/>
        <v xml:space="preserve"> </v>
      </c>
      <c r="H81" s="297" t="str">
        <f t="shared" si="5"/>
        <v xml:space="preserve"> </v>
      </c>
      <c r="I81" s="297" t="str">
        <f t="shared" si="6"/>
        <v xml:space="preserve"> </v>
      </c>
    </row>
    <row r="82" spans="1:9" s="6" customFormat="1" ht="15" customHeight="1" x14ac:dyDescent="0.25">
      <c r="A82" s="90"/>
      <c r="B82" s="89"/>
      <c r="C82" s="89"/>
      <c r="D82" s="91"/>
      <c r="E82" s="91"/>
      <c r="F82" s="297" t="str">
        <f t="shared" si="4"/>
        <v xml:space="preserve"> </v>
      </c>
      <c r="G82" s="297" t="str">
        <f t="shared" si="7"/>
        <v xml:space="preserve"> </v>
      </c>
      <c r="H82" s="297" t="str">
        <f t="shared" si="5"/>
        <v xml:space="preserve"> </v>
      </c>
      <c r="I82" s="297" t="str">
        <f t="shared" si="6"/>
        <v xml:space="preserve"> </v>
      </c>
    </row>
    <row r="83" spans="1:9" s="6" customFormat="1" ht="15" customHeight="1" x14ac:dyDescent="0.25">
      <c r="A83" s="90"/>
      <c r="B83" s="89"/>
      <c r="C83" s="89"/>
      <c r="D83" s="91"/>
      <c r="E83" s="91"/>
      <c r="F83" s="297" t="str">
        <f t="shared" si="4"/>
        <v xml:space="preserve"> </v>
      </c>
      <c r="G83" s="297" t="str">
        <f t="shared" si="7"/>
        <v xml:space="preserve"> </v>
      </c>
      <c r="H83" s="297" t="str">
        <f t="shared" si="5"/>
        <v xml:space="preserve"> </v>
      </c>
      <c r="I83" s="297" t="str">
        <f t="shared" si="6"/>
        <v xml:space="preserve"> </v>
      </c>
    </row>
    <row r="84" spans="1:9" s="6" customFormat="1" ht="15" customHeight="1" x14ac:dyDescent="0.25">
      <c r="A84" s="90"/>
      <c r="B84" s="89"/>
      <c r="C84" s="89"/>
      <c r="D84" s="91"/>
      <c r="E84" s="91"/>
      <c r="F84" s="297" t="str">
        <f t="shared" si="4"/>
        <v xml:space="preserve"> </v>
      </c>
      <c r="G84" s="297" t="str">
        <f t="shared" si="7"/>
        <v xml:space="preserve"> </v>
      </c>
      <c r="H84" s="297" t="str">
        <f t="shared" si="5"/>
        <v xml:space="preserve"> </v>
      </c>
      <c r="I84" s="297" t="str">
        <f t="shared" si="6"/>
        <v xml:space="preserve"> </v>
      </c>
    </row>
    <row r="85" spans="1:9" s="6" customFormat="1" ht="15" customHeight="1" x14ac:dyDescent="0.25">
      <c r="A85" s="90"/>
      <c r="B85" s="89"/>
      <c r="C85" s="89"/>
      <c r="D85" s="91"/>
      <c r="E85" s="91"/>
      <c r="F85" s="297" t="str">
        <f t="shared" si="4"/>
        <v xml:space="preserve"> </v>
      </c>
      <c r="G85" s="297" t="str">
        <f t="shared" si="7"/>
        <v xml:space="preserve"> </v>
      </c>
      <c r="H85" s="297" t="str">
        <f t="shared" si="5"/>
        <v xml:space="preserve"> </v>
      </c>
      <c r="I85" s="297" t="str">
        <f t="shared" si="6"/>
        <v xml:space="preserve"> </v>
      </c>
    </row>
    <row r="86" spans="1:9" s="6" customFormat="1" ht="15" customHeight="1" x14ac:dyDescent="0.25">
      <c r="A86" s="90"/>
      <c r="B86" s="89"/>
      <c r="C86" s="89"/>
      <c r="D86" s="91"/>
      <c r="E86" s="91"/>
      <c r="F86" s="297" t="str">
        <f t="shared" si="4"/>
        <v xml:space="preserve"> </v>
      </c>
      <c r="G86" s="297" t="str">
        <f t="shared" si="7"/>
        <v xml:space="preserve"> </v>
      </c>
      <c r="H86" s="297" t="str">
        <f t="shared" si="5"/>
        <v xml:space="preserve"> </v>
      </c>
      <c r="I86" s="297" t="str">
        <f t="shared" si="6"/>
        <v xml:space="preserve"> </v>
      </c>
    </row>
    <row r="87" spans="1:9" s="6" customFormat="1" ht="15" customHeight="1" x14ac:dyDescent="0.25">
      <c r="A87" s="90"/>
      <c r="B87" s="89"/>
      <c r="C87" s="89"/>
      <c r="D87" s="91"/>
      <c r="E87" s="91"/>
      <c r="F87" s="297" t="str">
        <f t="shared" si="4"/>
        <v xml:space="preserve"> </v>
      </c>
      <c r="G87" s="297" t="str">
        <f t="shared" si="7"/>
        <v xml:space="preserve"> </v>
      </c>
      <c r="H87" s="297" t="str">
        <f t="shared" si="5"/>
        <v xml:space="preserve"> </v>
      </c>
      <c r="I87" s="297" t="str">
        <f t="shared" si="6"/>
        <v xml:space="preserve"> </v>
      </c>
    </row>
    <row r="88" spans="1:9" s="6" customFormat="1" ht="15" customHeight="1" x14ac:dyDescent="0.25">
      <c r="A88" s="90"/>
      <c r="B88" s="89"/>
      <c r="C88" s="89"/>
      <c r="D88" s="91"/>
      <c r="E88" s="91"/>
      <c r="F88" s="297" t="str">
        <f t="shared" si="4"/>
        <v xml:space="preserve"> </v>
      </c>
      <c r="G88" s="297" t="str">
        <f t="shared" si="7"/>
        <v xml:space="preserve"> </v>
      </c>
      <c r="H88" s="297" t="str">
        <f t="shared" si="5"/>
        <v xml:space="preserve"> </v>
      </c>
      <c r="I88" s="297" t="str">
        <f t="shared" si="6"/>
        <v xml:space="preserve"> </v>
      </c>
    </row>
    <row r="89" spans="1:9" s="6" customFormat="1" ht="15" customHeight="1" x14ac:dyDescent="0.25">
      <c r="A89" s="90"/>
      <c r="B89" s="89"/>
      <c r="C89" s="89"/>
      <c r="D89" s="91"/>
      <c r="E89" s="91"/>
      <c r="F89" s="297" t="str">
        <f t="shared" si="4"/>
        <v xml:space="preserve"> </v>
      </c>
      <c r="G89" s="297" t="str">
        <f t="shared" si="7"/>
        <v xml:space="preserve"> </v>
      </c>
      <c r="H89" s="297" t="str">
        <f t="shared" si="5"/>
        <v xml:space="preserve"> </v>
      </c>
      <c r="I89" s="297" t="str">
        <f t="shared" si="6"/>
        <v xml:space="preserve"> </v>
      </c>
    </row>
    <row r="90" spans="1:9" s="6" customFormat="1" ht="15" customHeight="1" x14ac:dyDescent="0.25">
      <c r="A90" s="90"/>
      <c r="B90" s="89"/>
      <c r="C90" s="89"/>
      <c r="D90" s="91"/>
      <c r="E90" s="91"/>
      <c r="F90" s="297" t="str">
        <f t="shared" si="4"/>
        <v xml:space="preserve"> </v>
      </c>
      <c r="G90" s="297" t="str">
        <f t="shared" si="7"/>
        <v xml:space="preserve"> </v>
      </c>
      <c r="H90" s="297" t="str">
        <f t="shared" si="5"/>
        <v xml:space="preserve"> </v>
      </c>
      <c r="I90" s="297" t="str">
        <f t="shared" si="6"/>
        <v xml:space="preserve"> </v>
      </c>
    </row>
    <row r="91" spans="1:9" s="6" customFormat="1" ht="15" customHeight="1" x14ac:dyDescent="0.25">
      <c r="A91" s="90"/>
      <c r="B91" s="89"/>
      <c r="C91" s="89"/>
      <c r="D91" s="91"/>
      <c r="E91" s="91"/>
      <c r="F91" s="297" t="str">
        <f t="shared" si="4"/>
        <v xml:space="preserve"> </v>
      </c>
      <c r="G91" s="297" t="str">
        <f t="shared" si="7"/>
        <v xml:space="preserve"> </v>
      </c>
      <c r="H91" s="297" t="str">
        <f t="shared" si="5"/>
        <v xml:space="preserve"> </v>
      </c>
      <c r="I91" s="297" t="str">
        <f t="shared" si="6"/>
        <v xml:space="preserve"> </v>
      </c>
    </row>
    <row r="92" spans="1:9" s="6" customFormat="1" ht="15" customHeight="1" x14ac:dyDescent="0.25">
      <c r="A92" s="90"/>
      <c r="B92" s="89"/>
      <c r="C92" s="89"/>
      <c r="D92" s="91"/>
      <c r="E92" s="91"/>
      <c r="F92" s="297" t="str">
        <f t="shared" si="4"/>
        <v xml:space="preserve"> </v>
      </c>
      <c r="G92" s="297" t="str">
        <f t="shared" si="7"/>
        <v xml:space="preserve"> </v>
      </c>
      <c r="H92" s="297" t="str">
        <f t="shared" si="5"/>
        <v xml:space="preserve"> </v>
      </c>
      <c r="I92" s="297" t="str">
        <f t="shared" si="6"/>
        <v xml:space="preserve"> </v>
      </c>
    </row>
    <row r="93" spans="1:9" s="6" customFormat="1" ht="15" customHeight="1" x14ac:dyDescent="0.25">
      <c r="A93" s="90"/>
      <c r="B93" s="89"/>
      <c r="C93" s="89"/>
      <c r="D93" s="91"/>
      <c r="E93" s="91"/>
      <c r="F93" s="297" t="str">
        <f t="shared" si="4"/>
        <v xml:space="preserve"> </v>
      </c>
      <c r="G93" s="297" t="str">
        <f t="shared" si="7"/>
        <v xml:space="preserve"> </v>
      </c>
      <c r="H93" s="297" t="str">
        <f t="shared" si="5"/>
        <v xml:space="preserve"> </v>
      </c>
      <c r="I93" s="297" t="str">
        <f t="shared" si="6"/>
        <v xml:space="preserve"> </v>
      </c>
    </row>
    <row r="94" spans="1:9" s="6" customFormat="1" ht="15" customHeight="1" x14ac:dyDescent="0.25">
      <c r="A94" s="90"/>
      <c r="B94" s="89"/>
      <c r="C94" s="89"/>
      <c r="D94" s="91"/>
      <c r="E94" s="91"/>
      <c r="F94" s="297" t="str">
        <f t="shared" si="4"/>
        <v xml:space="preserve"> </v>
      </c>
      <c r="G94" s="297" t="str">
        <f t="shared" si="7"/>
        <v xml:space="preserve"> </v>
      </c>
      <c r="H94" s="297" t="str">
        <f t="shared" si="5"/>
        <v xml:space="preserve"> </v>
      </c>
      <c r="I94" s="297" t="str">
        <f t="shared" si="6"/>
        <v xml:space="preserve"> </v>
      </c>
    </row>
    <row r="95" spans="1:9" s="6" customFormat="1" ht="15" customHeight="1" x14ac:dyDescent="0.25">
      <c r="A95" s="90"/>
      <c r="B95" s="89"/>
      <c r="C95" s="89"/>
      <c r="D95" s="91"/>
      <c r="E95" s="91"/>
      <c r="F95" s="297" t="str">
        <f t="shared" si="4"/>
        <v xml:space="preserve"> </v>
      </c>
      <c r="G95" s="297" t="str">
        <f t="shared" si="7"/>
        <v xml:space="preserve"> </v>
      </c>
      <c r="H95" s="297" t="str">
        <f t="shared" si="5"/>
        <v xml:space="preserve"> </v>
      </c>
      <c r="I95" s="297" t="str">
        <f t="shared" si="6"/>
        <v xml:space="preserve"> </v>
      </c>
    </row>
    <row r="96" spans="1:9" s="6" customFormat="1" ht="15" customHeight="1" x14ac:dyDescent="0.25">
      <c r="A96" s="90"/>
      <c r="B96" s="89"/>
      <c r="C96" s="89"/>
      <c r="D96" s="91"/>
      <c r="E96" s="91"/>
      <c r="F96" s="297" t="str">
        <f t="shared" si="4"/>
        <v xml:space="preserve"> </v>
      </c>
      <c r="G96" s="297" t="str">
        <f t="shared" si="7"/>
        <v xml:space="preserve"> </v>
      </c>
      <c r="H96" s="297" t="str">
        <f t="shared" si="5"/>
        <v xml:space="preserve"> </v>
      </c>
      <c r="I96" s="297" t="str">
        <f t="shared" si="6"/>
        <v xml:space="preserve"> </v>
      </c>
    </row>
    <row r="97" spans="1:9" s="6" customFormat="1" ht="15" customHeight="1" x14ac:dyDescent="0.25">
      <c r="A97" s="90"/>
      <c r="B97" s="89"/>
      <c r="C97" s="89"/>
      <c r="D97" s="91"/>
      <c r="E97" s="91"/>
      <c r="F97" s="297" t="str">
        <f t="shared" si="4"/>
        <v xml:space="preserve"> </v>
      </c>
      <c r="G97" s="297" t="str">
        <f t="shared" si="7"/>
        <v xml:space="preserve"> </v>
      </c>
      <c r="H97" s="297" t="str">
        <f t="shared" si="5"/>
        <v xml:space="preserve"> </v>
      </c>
      <c r="I97" s="297" t="str">
        <f t="shared" si="6"/>
        <v xml:space="preserve"> </v>
      </c>
    </row>
    <row r="98" spans="1:9" s="6" customFormat="1" ht="15" customHeight="1" x14ac:dyDescent="0.25">
      <c r="A98" s="90"/>
      <c r="B98" s="89"/>
      <c r="C98" s="89"/>
      <c r="D98" s="91"/>
      <c r="E98" s="91"/>
      <c r="F98" s="297" t="str">
        <f t="shared" si="4"/>
        <v xml:space="preserve"> </v>
      </c>
      <c r="G98" s="297" t="str">
        <f t="shared" si="7"/>
        <v xml:space="preserve"> </v>
      </c>
      <c r="H98" s="297" t="str">
        <f t="shared" si="5"/>
        <v xml:space="preserve"> </v>
      </c>
      <c r="I98" s="297" t="str">
        <f t="shared" si="6"/>
        <v xml:space="preserve"> </v>
      </c>
    </row>
    <row r="99" spans="1:9" s="6" customFormat="1" ht="15" customHeight="1" x14ac:dyDescent="0.25">
      <c r="A99" s="90"/>
      <c r="B99" s="89"/>
      <c r="C99" s="89"/>
      <c r="D99" s="91"/>
      <c r="E99" s="91"/>
      <c r="F99" s="297" t="str">
        <f t="shared" si="4"/>
        <v xml:space="preserve"> </v>
      </c>
      <c r="G99" s="297" t="str">
        <f t="shared" si="7"/>
        <v xml:space="preserve"> </v>
      </c>
      <c r="H99" s="297" t="str">
        <f t="shared" si="5"/>
        <v xml:space="preserve"> </v>
      </c>
      <c r="I99" s="297" t="str">
        <f t="shared" si="6"/>
        <v xml:space="preserve"> </v>
      </c>
    </row>
    <row r="100" spans="1:9" s="6" customFormat="1" ht="15" customHeight="1" x14ac:dyDescent="0.25">
      <c r="A100" s="90"/>
      <c r="B100" s="89"/>
      <c r="C100" s="89"/>
      <c r="D100" s="91"/>
      <c r="E100" s="91"/>
      <c r="F100" s="297" t="str">
        <f t="shared" si="4"/>
        <v xml:space="preserve"> </v>
      </c>
      <c r="G100" s="297" t="str">
        <f t="shared" si="7"/>
        <v xml:space="preserve"> </v>
      </c>
      <c r="H100" s="297" t="str">
        <f t="shared" si="5"/>
        <v xml:space="preserve"> </v>
      </c>
      <c r="I100" s="297" t="str">
        <f t="shared" si="6"/>
        <v xml:space="preserve"> </v>
      </c>
    </row>
    <row r="101" spans="1:9" s="6" customFormat="1" ht="15" customHeight="1" x14ac:dyDescent="0.25">
      <c r="A101" s="90"/>
      <c r="B101" s="89"/>
      <c r="C101" s="89"/>
      <c r="D101" s="91"/>
      <c r="E101" s="91"/>
      <c r="F101" s="297" t="str">
        <f t="shared" si="4"/>
        <v xml:space="preserve"> </v>
      </c>
      <c r="G101" s="297" t="str">
        <f t="shared" si="7"/>
        <v xml:space="preserve"> </v>
      </c>
      <c r="H101" s="297" t="str">
        <f t="shared" si="5"/>
        <v xml:space="preserve"> </v>
      </c>
      <c r="I101" s="297" t="str">
        <f t="shared" si="6"/>
        <v xml:space="preserve"> </v>
      </c>
    </row>
    <row r="102" spans="1:9" s="6" customFormat="1" ht="15" customHeight="1" x14ac:dyDescent="0.25">
      <c r="A102" s="90"/>
      <c r="B102" s="89"/>
      <c r="C102" s="89"/>
      <c r="D102" s="91"/>
      <c r="E102" s="91"/>
      <c r="F102" s="297" t="str">
        <f t="shared" si="4"/>
        <v xml:space="preserve"> </v>
      </c>
      <c r="G102" s="297" t="str">
        <f t="shared" si="7"/>
        <v xml:space="preserve"> </v>
      </c>
      <c r="H102" s="297" t="str">
        <f t="shared" si="5"/>
        <v xml:space="preserve"> </v>
      </c>
      <c r="I102" s="297" t="str">
        <f t="shared" si="6"/>
        <v xml:space="preserve"> </v>
      </c>
    </row>
    <row r="103" spans="1:9" s="6" customFormat="1" ht="15" customHeight="1" x14ac:dyDescent="0.25">
      <c r="A103" s="90"/>
      <c r="B103" s="89"/>
      <c r="C103" s="89"/>
      <c r="D103" s="91"/>
      <c r="E103" s="91"/>
      <c r="F103" s="297" t="str">
        <f t="shared" si="4"/>
        <v xml:space="preserve"> </v>
      </c>
      <c r="G103" s="297" t="str">
        <f t="shared" si="7"/>
        <v xml:space="preserve"> </v>
      </c>
      <c r="H103" s="297" t="str">
        <f t="shared" si="5"/>
        <v xml:space="preserve"> </v>
      </c>
      <c r="I103" s="297" t="str">
        <f t="shared" si="6"/>
        <v xml:space="preserve"> </v>
      </c>
    </row>
    <row r="104" spans="1:9" s="6" customFormat="1" ht="15" customHeight="1" x14ac:dyDescent="0.25">
      <c r="A104" s="90"/>
      <c r="B104" s="89"/>
      <c r="C104" s="89"/>
      <c r="D104" s="91"/>
      <c r="E104" s="91"/>
      <c r="F104" s="297" t="str">
        <f t="shared" si="4"/>
        <v xml:space="preserve"> </v>
      </c>
      <c r="G104" s="297" t="str">
        <f t="shared" si="7"/>
        <v xml:space="preserve"> </v>
      </c>
      <c r="H104" s="297" t="str">
        <f t="shared" si="5"/>
        <v xml:space="preserve"> </v>
      </c>
      <c r="I104" s="297" t="str">
        <f t="shared" si="6"/>
        <v xml:space="preserve"> </v>
      </c>
    </row>
    <row r="105" spans="1:9" s="6" customFormat="1" ht="15" customHeight="1" x14ac:dyDescent="0.25">
      <c r="A105" s="90"/>
      <c r="B105" s="89"/>
      <c r="C105" s="89"/>
      <c r="D105" s="91"/>
      <c r="E105" s="91"/>
      <c r="F105" s="297" t="str">
        <f t="shared" si="4"/>
        <v xml:space="preserve"> </v>
      </c>
      <c r="G105" s="297" t="str">
        <f t="shared" si="7"/>
        <v xml:space="preserve"> </v>
      </c>
      <c r="H105" s="297" t="str">
        <f t="shared" si="5"/>
        <v xml:space="preserve"> </v>
      </c>
      <c r="I105" s="297" t="str">
        <f t="shared" si="6"/>
        <v xml:space="preserve"> </v>
      </c>
    </row>
    <row r="106" spans="1:9" s="6" customFormat="1" ht="15" customHeight="1" x14ac:dyDescent="0.25">
      <c r="A106" s="90"/>
      <c r="B106" s="89"/>
      <c r="C106" s="89"/>
      <c r="D106" s="91"/>
      <c r="E106" s="91"/>
      <c r="F106" s="297" t="str">
        <f t="shared" si="4"/>
        <v xml:space="preserve"> </v>
      </c>
      <c r="G106" s="297" t="str">
        <f t="shared" si="7"/>
        <v xml:space="preserve"> </v>
      </c>
      <c r="H106" s="297" t="str">
        <f t="shared" si="5"/>
        <v xml:space="preserve"> </v>
      </c>
      <c r="I106" s="297" t="str">
        <f t="shared" si="6"/>
        <v xml:space="preserve"> </v>
      </c>
    </row>
    <row r="107" spans="1:9" s="6" customFormat="1" ht="15" customHeight="1" x14ac:dyDescent="0.25">
      <c r="A107" s="90"/>
      <c r="B107" s="89"/>
      <c r="C107" s="89"/>
      <c r="D107" s="91"/>
      <c r="E107" s="91"/>
      <c r="F107" s="297" t="str">
        <f t="shared" si="4"/>
        <v xml:space="preserve"> </v>
      </c>
      <c r="G107" s="297" t="str">
        <f t="shared" si="7"/>
        <v xml:space="preserve"> </v>
      </c>
      <c r="H107" s="297" t="str">
        <f t="shared" si="5"/>
        <v xml:space="preserve"> </v>
      </c>
      <c r="I107" s="297" t="str">
        <f t="shared" si="6"/>
        <v xml:space="preserve"> </v>
      </c>
    </row>
    <row r="108" spans="1:9" s="6" customFormat="1" ht="15" customHeight="1" x14ac:dyDescent="0.25">
      <c r="A108" s="90"/>
      <c r="B108" s="89"/>
      <c r="C108" s="89"/>
      <c r="D108" s="91"/>
      <c r="E108" s="91"/>
      <c r="F108" s="297" t="str">
        <f t="shared" si="4"/>
        <v xml:space="preserve"> </v>
      </c>
      <c r="G108" s="297" t="str">
        <f t="shared" si="7"/>
        <v xml:space="preserve"> </v>
      </c>
      <c r="H108" s="297" t="str">
        <f t="shared" si="5"/>
        <v xml:space="preserve"> </v>
      </c>
      <c r="I108" s="297" t="str">
        <f t="shared" si="6"/>
        <v xml:space="preserve"> </v>
      </c>
    </row>
    <row r="109" spans="1:9" s="6" customFormat="1" ht="15" customHeight="1" x14ac:dyDescent="0.25">
      <c r="A109" s="90"/>
      <c r="B109" s="89"/>
      <c r="C109" s="89"/>
      <c r="D109" s="91"/>
      <c r="E109" s="91"/>
      <c r="F109" s="297" t="str">
        <f t="shared" si="4"/>
        <v xml:space="preserve"> </v>
      </c>
      <c r="G109" s="297" t="str">
        <f t="shared" si="7"/>
        <v xml:space="preserve"> </v>
      </c>
      <c r="H109" s="297" t="str">
        <f t="shared" si="5"/>
        <v xml:space="preserve"> </v>
      </c>
      <c r="I109" s="297" t="str">
        <f t="shared" si="6"/>
        <v xml:space="preserve"> </v>
      </c>
    </row>
    <row r="110" spans="1:9" s="6" customFormat="1" ht="15" customHeight="1" x14ac:dyDescent="0.25">
      <c r="A110" s="90"/>
      <c r="B110" s="89"/>
      <c r="C110" s="89"/>
      <c r="D110" s="91"/>
      <c r="E110" s="91"/>
      <c r="F110" s="297" t="str">
        <f t="shared" si="4"/>
        <v xml:space="preserve"> </v>
      </c>
      <c r="G110" s="297" t="str">
        <f t="shared" si="7"/>
        <v xml:space="preserve"> </v>
      </c>
      <c r="H110" s="297" t="str">
        <f t="shared" si="5"/>
        <v xml:space="preserve"> </v>
      </c>
      <c r="I110" s="297" t="str">
        <f t="shared" si="6"/>
        <v xml:space="preserve"> </v>
      </c>
    </row>
    <row r="111" spans="1:9" s="6" customFormat="1" ht="15" customHeight="1" x14ac:dyDescent="0.25">
      <c r="A111" s="90"/>
      <c r="B111" s="89"/>
      <c r="C111" s="89"/>
      <c r="D111" s="91"/>
      <c r="E111" s="91"/>
      <c r="F111" s="297" t="str">
        <f t="shared" si="4"/>
        <v xml:space="preserve"> </v>
      </c>
      <c r="G111" s="297" t="str">
        <f t="shared" si="7"/>
        <v xml:space="preserve"> </v>
      </c>
      <c r="H111" s="297" t="str">
        <f t="shared" si="5"/>
        <v xml:space="preserve"> </v>
      </c>
      <c r="I111" s="297" t="str">
        <f t="shared" si="6"/>
        <v xml:space="preserve"> </v>
      </c>
    </row>
    <row r="112" spans="1:9" s="6" customFormat="1" ht="15" customHeight="1" x14ac:dyDescent="0.25">
      <c r="A112" s="90"/>
      <c r="B112" s="89"/>
      <c r="C112" s="89"/>
      <c r="D112" s="91"/>
      <c r="E112" s="91"/>
      <c r="F112" s="297" t="str">
        <f t="shared" si="4"/>
        <v xml:space="preserve"> </v>
      </c>
      <c r="G112" s="297" t="str">
        <f t="shared" si="7"/>
        <v xml:space="preserve"> </v>
      </c>
      <c r="H112" s="297" t="str">
        <f t="shared" si="5"/>
        <v xml:space="preserve"> </v>
      </c>
      <c r="I112" s="297" t="str">
        <f t="shared" si="6"/>
        <v xml:space="preserve"> </v>
      </c>
    </row>
    <row r="113" spans="1:9" s="6" customFormat="1" ht="15" customHeight="1" x14ac:dyDescent="0.25">
      <c r="A113" s="90"/>
      <c r="B113" s="89"/>
      <c r="C113" s="89"/>
      <c r="D113" s="91"/>
      <c r="E113" s="91"/>
      <c r="F113" s="297" t="str">
        <f t="shared" si="4"/>
        <v xml:space="preserve"> </v>
      </c>
      <c r="G113" s="297" t="str">
        <f t="shared" si="7"/>
        <v xml:space="preserve"> </v>
      </c>
      <c r="H113" s="297" t="str">
        <f t="shared" si="5"/>
        <v xml:space="preserve"> </v>
      </c>
      <c r="I113" s="297" t="str">
        <f t="shared" si="6"/>
        <v xml:space="preserve"> </v>
      </c>
    </row>
    <row r="114" spans="1:9" s="6" customFormat="1" ht="15" customHeight="1" x14ac:dyDescent="0.25">
      <c r="A114" s="90"/>
      <c r="B114" s="89"/>
      <c r="C114" s="89"/>
      <c r="D114" s="91"/>
      <c r="E114" s="91"/>
      <c r="F114" s="297" t="str">
        <f t="shared" si="4"/>
        <v xml:space="preserve"> </v>
      </c>
      <c r="G114" s="297" t="str">
        <f t="shared" si="7"/>
        <v xml:space="preserve"> </v>
      </c>
      <c r="H114" s="297" t="str">
        <f t="shared" si="5"/>
        <v xml:space="preserve"> </v>
      </c>
      <c r="I114" s="297" t="str">
        <f t="shared" si="6"/>
        <v xml:space="preserve"> </v>
      </c>
    </row>
    <row r="115" spans="1:9" s="6" customFormat="1" ht="15" customHeight="1" x14ac:dyDescent="0.25">
      <c r="A115" s="90"/>
      <c r="B115" s="89"/>
      <c r="C115" s="89"/>
      <c r="D115" s="91"/>
      <c r="E115" s="91"/>
      <c r="F115" s="297" t="str">
        <f t="shared" si="4"/>
        <v xml:space="preserve"> </v>
      </c>
      <c r="G115" s="297" t="str">
        <f t="shared" si="7"/>
        <v xml:space="preserve"> </v>
      </c>
      <c r="H115" s="297" t="str">
        <f t="shared" si="5"/>
        <v xml:space="preserve"> </v>
      </c>
      <c r="I115" s="297" t="str">
        <f t="shared" si="6"/>
        <v xml:space="preserve"> </v>
      </c>
    </row>
    <row r="116" spans="1:9" s="6" customFormat="1" ht="15" customHeight="1" x14ac:dyDescent="0.25">
      <c r="A116" s="90"/>
      <c r="B116" s="89"/>
      <c r="C116" s="89"/>
      <c r="D116" s="91"/>
      <c r="E116" s="91"/>
      <c r="F116" s="297" t="str">
        <f t="shared" si="4"/>
        <v xml:space="preserve"> </v>
      </c>
      <c r="G116" s="297" t="str">
        <f t="shared" si="7"/>
        <v xml:space="preserve"> </v>
      </c>
      <c r="H116" s="297" t="str">
        <f t="shared" si="5"/>
        <v xml:space="preserve"> </v>
      </c>
      <c r="I116" s="297" t="str">
        <f t="shared" si="6"/>
        <v xml:space="preserve"> </v>
      </c>
    </row>
    <row r="117" spans="1:9" s="6" customFormat="1" ht="15" customHeight="1" x14ac:dyDescent="0.25">
      <c r="A117" s="90"/>
      <c r="B117" s="89"/>
      <c r="C117" s="89"/>
      <c r="D117" s="91"/>
      <c r="E117" s="91"/>
      <c r="F117" s="297" t="str">
        <f t="shared" si="4"/>
        <v xml:space="preserve"> </v>
      </c>
      <c r="G117" s="297" t="str">
        <f t="shared" si="7"/>
        <v xml:space="preserve"> </v>
      </c>
      <c r="H117" s="297" t="str">
        <f t="shared" si="5"/>
        <v xml:space="preserve"> </v>
      </c>
      <c r="I117" s="297" t="str">
        <f t="shared" si="6"/>
        <v xml:space="preserve"> </v>
      </c>
    </row>
    <row r="118" spans="1:9" s="6" customFormat="1" ht="15" customHeight="1" x14ac:dyDescent="0.25">
      <c r="A118" s="90"/>
      <c r="B118" s="89"/>
      <c r="C118" s="89"/>
      <c r="D118" s="91"/>
      <c r="E118" s="91"/>
      <c r="F118" s="297" t="str">
        <f t="shared" si="4"/>
        <v xml:space="preserve"> </v>
      </c>
      <c r="G118" s="297" t="str">
        <f t="shared" si="7"/>
        <v xml:space="preserve"> </v>
      </c>
      <c r="H118" s="297" t="str">
        <f t="shared" si="5"/>
        <v xml:space="preserve"> </v>
      </c>
      <c r="I118" s="297" t="str">
        <f t="shared" si="6"/>
        <v xml:space="preserve"> </v>
      </c>
    </row>
    <row r="119" spans="1:9" s="6" customFormat="1" ht="15" customHeight="1" x14ac:dyDescent="0.25">
      <c r="A119" s="90"/>
      <c r="B119" s="89"/>
      <c r="C119" s="89"/>
      <c r="D119" s="91"/>
      <c r="E119" s="91"/>
      <c r="F119" s="297" t="str">
        <f t="shared" si="4"/>
        <v xml:space="preserve"> </v>
      </c>
      <c r="G119" s="297" t="str">
        <f t="shared" si="7"/>
        <v xml:space="preserve"> </v>
      </c>
      <c r="H119" s="297" t="str">
        <f t="shared" si="5"/>
        <v xml:space="preserve"> </v>
      </c>
      <c r="I119" s="297" t="str">
        <f t="shared" si="6"/>
        <v xml:space="preserve"> </v>
      </c>
    </row>
    <row r="120" spans="1:9" s="6" customFormat="1" ht="15" customHeight="1" x14ac:dyDescent="0.25">
      <c r="A120" s="90"/>
      <c r="B120" s="89"/>
      <c r="C120" s="89"/>
      <c r="D120" s="91"/>
      <c r="E120" s="91"/>
      <c r="F120" s="297" t="str">
        <f t="shared" si="4"/>
        <v xml:space="preserve"> </v>
      </c>
      <c r="G120" s="297" t="str">
        <f t="shared" si="7"/>
        <v xml:space="preserve"> </v>
      </c>
      <c r="H120" s="297" t="str">
        <f t="shared" si="5"/>
        <v xml:space="preserve"> </v>
      </c>
      <c r="I120" s="297" t="str">
        <f t="shared" si="6"/>
        <v xml:space="preserve"> </v>
      </c>
    </row>
    <row r="121" spans="1:9" s="6" customFormat="1" ht="15" customHeight="1" x14ac:dyDescent="0.25">
      <c r="A121" s="90"/>
      <c r="B121" s="89"/>
      <c r="C121" s="89"/>
      <c r="D121" s="91"/>
      <c r="E121" s="91"/>
      <c r="F121" s="297" t="str">
        <f t="shared" si="4"/>
        <v xml:space="preserve"> </v>
      </c>
      <c r="G121" s="297" t="str">
        <f t="shared" si="7"/>
        <v xml:space="preserve"> </v>
      </c>
      <c r="H121" s="297" t="str">
        <f t="shared" si="5"/>
        <v xml:space="preserve"> </v>
      </c>
      <c r="I121" s="297" t="str">
        <f t="shared" si="6"/>
        <v xml:space="preserve"> </v>
      </c>
    </row>
    <row r="122" spans="1:9" s="6" customFormat="1" ht="15" customHeight="1" x14ac:dyDescent="0.25">
      <c r="A122" s="90"/>
      <c r="B122" s="89"/>
      <c r="C122" s="89"/>
      <c r="D122" s="91"/>
      <c r="E122" s="91"/>
      <c r="F122" s="297" t="str">
        <f t="shared" si="4"/>
        <v xml:space="preserve"> </v>
      </c>
      <c r="G122" s="297" t="str">
        <f t="shared" si="7"/>
        <v xml:space="preserve"> </v>
      </c>
      <c r="H122" s="297" t="str">
        <f t="shared" si="5"/>
        <v xml:space="preserve"> </v>
      </c>
      <c r="I122" s="297" t="str">
        <f t="shared" si="6"/>
        <v xml:space="preserve"> </v>
      </c>
    </row>
    <row r="123" spans="1:9" s="6" customFormat="1" ht="15" customHeight="1" x14ac:dyDescent="0.25">
      <c r="A123" s="90"/>
      <c r="B123" s="89"/>
      <c r="C123" s="89"/>
      <c r="D123" s="91"/>
      <c r="E123" s="91"/>
      <c r="F123" s="297" t="str">
        <f t="shared" si="4"/>
        <v xml:space="preserve"> </v>
      </c>
      <c r="G123" s="297" t="str">
        <f t="shared" si="7"/>
        <v xml:space="preserve"> </v>
      </c>
      <c r="H123" s="297" t="str">
        <f t="shared" si="5"/>
        <v xml:space="preserve"> </v>
      </c>
      <c r="I123" s="297" t="str">
        <f t="shared" si="6"/>
        <v xml:space="preserve"> </v>
      </c>
    </row>
    <row r="124" spans="1:9" s="6" customFormat="1" ht="15" customHeight="1" x14ac:dyDescent="0.25">
      <c r="A124" s="90"/>
      <c r="B124" s="89"/>
      <c r="C124" s="89"/>
      <c r="D124" s="91"/>
      <c r="E124" s="91"/>
      <c r="F124" s="297" t="str">
        <f t="shared" si="4"/>
        <v xml:space="preserve"> </v>
      </c>
      <c r="G124" s="297" t="str">
        <f t="shared" si="7"/>
        <v xml:space="preserve"> </v>
      </c>
      <c r="H124" s="297" t="str">
        <f t="shared" si="5"/>
        <v xml:space="preserve"> </v>
      </c>
      <c r="I124" s="297" t="str">
        <f t="shared" si="6"/>
        <v xml:space="preserve"> </v>
      </c>
    </row>
    <row r="125" spans="1:9" s="6" customFormat="1" ht="15" customHeight="1" x14ac:dyDescent="0.25">
      <c r="A125" s="90"/>
      <c r="B125" s="89"/>
      <c r="C125" s="89"/>
      <c r="D125" s="91"/>
      <c r="E125" s="91"/>
      <c r="F125" s="297" t="str">
        <f t="shared" si="4"/>
        <v xml:space="preserve"> </v>
      </c>
      <c r="G125" s="297" t="str">
        <f t="shared" si="7"/>
        <v xml:space="preserve"> </v>
      </c>
      <c r="H125" s="297" t="str">
        <f t="shared" si="5"/>
        <v xml:space="preserve"> </v>
      </c>
      <c r="I125" s="297" t="str">
        <f t="shared" si="6"/>
        <v xml:space="preserve"> </v>
      </c>
    </row>
    <row r="126" spans="1:9" s="6" customFormat="1" ht="15" customHeight="1" x14ac:dyDescent="0.25">
      <c r="A126" s="90"/>
      <c r="B126" s="89"/>
      <c r="C126" s="89"/>
      <c r="D126" s="91"/>
      <c r="E126" s="91"/>
      <c r="F126" s="297" t="str">
        <f t="shared" si="4"/>
        <v xml:space="preserve"> </v>
      </c>
      <c r="G126" s="297" t="str">
        <f t="shared" si="7"/>
        <v xml:space="preserve"> </v>
      </c>
      <c r="H126" s="297" t="str">
        <f t="shared" si="5"/>
        <v xml:space="preserve"> </v>
      </c>
      <c r="I126" s="297" t="str">
        <f t="shared" si="6"/>
        <v xml:space="preserve"> </v>
      </c>
    </row>
    <row r="127" spans="1:9" s="6" customFormat="1" ht="15" customHeight="1" x14ac:dyDescent="0.25">
      <c r="A127" s="90"/>
      <c r="B127" s="89"/>
      <c r="C127" s="89"/>
      <c r="D127" s="91"/>
      <c r="E127" s="91"/>
      <c r="F127" s="297" t="str">
        <f t="shared" si="4"/>
        <v xml:space="preserve"> </v>
      </c>
      <c r="G127" s="297" t="str">
        <f t="shared" si="7"/>
        <v xml:space="preserve"> </v>
      </c>
      <c r="H127" s="297" t="str">
        <f t="shared" si="5"/>
        <v xml:space="preserve"> </v>
      </c>
      <c r="I127" s="297" t="str">
        <f t="shared" si="6"/>
        <v xml:space="preserve"> </v>
      </c>
    </row>
    <row r="128" spans="1:9" s="6" customFormat="1" ht="15" customHeight="1" x14ac:dyDescent="0.25">
      <c r="A128" s="90"/>
      <c r="B128" s="89"/>
      <c r="C128" s="89"/>
      <c r="D128" s="91"/>
      <c r="E128" s="91"/>
      <c r="F128" s="297" t="str">
        <f t="shared" si="4"/>
        <v xml:space="preserve"> </v>
      </c>
      <c r="G128" s="297" t="str">
        <f t="shared" si="7"/>
        <v xml:space="preserve"> </v>
      </c>
      <c r="H128" s="297" t="str">
        <f t="shared" si="5"/>
        <v xml:space="preserve"> </v>
      </c>
      <c r="I128" s="297" t="str">
        <f t="shared" si="6"/>
        <v xml:space="preserve"> </v>
      </c>
    </row>
    <row r="129" spans="1:9" s="6" customFormat="1" ht="15" customHeight="1" x14ac:dyDescent="0.25">
      <c r="A129" s="90"/>
      <c r="B129" s="89"/>
      <c r="C129" s="89"/>
      <c r="D129" s="91"/>
      <c r="E129" s="91"/>
      <c r="F129" s="297" t="str">
        <f t="shared" si="4"/>
        <v xml:space="preserve"> </v>
      </c>
      <c r="G129" s="297" t="str">
        <f t="shared" si="7"/>
        <v xml:space="preserve"> </v>
      </c>
      <c r="H129" s="297" t="str">
        <f t="shared" si="5"/>
        <v xml:space="preserve"> </v>
      </c>
      <c r="I129" s="297" t="str">
        <f t="shared" si="6"/>
        <v xml:space="preserve"> </v>
      </c>
    </row>
    <row r="130" spans="1:9" s="6" customFormat="1" ht="15" customHeight="1" x14ac:dyDescent="0.25">
      <c r="A130" s="90"/>
      <c r="B130" s="89"/>
      <c r="C130" s="89"/>
      <c r="D130" s="91"/>
      <c r="E130" s="91"/>
      <c r="F130" s="297" t="str">
        <f t="shared" si="4"/>
        <v xml:space="preserve"> </v>
      </c>
      <c r="G130" s="297" t="str">
        <f t="shared" si="7"/>
        <v xml:space="preserve"> </v>
      </c>
      <c r="H130" s="297" t="str">
        <f t="shared" si="5"/>
        <v xml:space="preserve"> </v>
      </c>
      <c r="I130" s="297" t="str">
        <f t="shared" si="6"/>
        <v xml:space="preserve"> </v>
      </c>
    </row>
    <row r="131" spans="1:9" s="6" customFormat="1" ht="15" customHeight="1" x14ac:dyDescent="0.25">
      <c r="A131" s="90"/>
      <c r="B131" s="89"/>
      <c r="C131" s="89"/>
      <c r="D131" s="91"/>
      <c r="E131" s="91"/>
      <c r="F131" s="297" t="str">
        <f t="shared" si="4"/>
        <v xml:space="preserve"> </v>
      </c>
      <c r="G131" s="297" t="str">
        <f t="shared" si="7"/>
        <v xml:space="preserve"> </v>
      </c>
      <c r="H131" s="297" t="str">
        <f t="shared" si="5"/>
        <v xml:space="preserve"> </v>
      </c>
      <c r="I131" s="297" t="str">
        <f t="shared" si="6"/>
        <v xml:space="preserve"> </v>
      </c>
    </row>
    <row r="132" spans="1:9" s="6" customFormat="1" ht="15" customHeight="1" x14ac:dyDescent="0.25">
      <c r="A132" s="90"/>
      <c r="B132" s="89"/>
      <c r="C132" s="89"/>
      <c r="D132" s="91"/>
      <c r="E132" s="91"/>
      <c r="F132" s="297" t="str">
        <f t="shared" si="4"/>
        <v xml:space="preserve"> </v>
      </c>
      <c r="G132" s="297" t="str">
        <f t="shared" si="7"/>
        <v xml:space="preserve"> </v>
      </c>
      <c r="H132" s="297" t="str">
        <f t="shared" si="5"/>
        <v xml:space="preserve"> </v>
      </c>
      <c r="I132" s="297" t="str">
        <f t="shared" si="6"/>
        <v xml:space="preserve"> </v>
      </c>
    </row>
    <row r="133" spans="1:9" s="6" customFormat="1" ht="15" customHeight="1" x14ac:dyDescent="0.25">
      <c r="A133" s="90"/>
      <c r="B133" s="89"/>
      <c r="C133" s="89"/>
      <c r="D133" s="91"/>
      <c r="E133" s="91"/>
      <c r="F133" s="297" t="str">
        <f t="shared" si="4"/>
        <v xml:space="preserve"> </v>
      </c>
      <c r="G133" s="297" t="str">
        <f t="shared" si="7"/>
        <v xml:space="preserve"> </v>
      </c>
      <c r="H133" s="297" t="str">
        <f t="shared" si="5"/>
        <v xml:space="preserve"> </v>
      </c>
      <c r="I133" s="297" t="str">
        <f t="shared" si="6"/>
        <v xml:space="preserve"> </v>
      </c>
    </row>
    <row r="134" spans="1:9" s="6" customFormat="1" ht="15" customHeight="1" x14ac:dyDescent="0.25">
      <c r="A134" s="90"/>
      <c r="B134" s="89"/>
      <c r="C134" s="89"/>
      <c r="D134" s="91"/>
      <c r="E134" s="91"/>
      <c r="F134" s="297" t="str">
        <f t="shared" si="4"/>
        <v xml:space="preserve"> </v>
      </c>
      <c r="G134" s="297" t="str">
        <f t="shared" si="7"/>
        <v xml:space="preserve"> </v>
      </c>
      <c r="H134" s="297" t="str">
        <f t="shared" si="5"/>
        <v xml:space="preserve"> </v>
      </c>
      <c r="I134" s="297" t="str">
        <f t="shared" si="6"/>
        <v xml:space="preserve"> </v>
      </c>
    </row>
    <row r="135" spans="1:9" s="6" customFormat="1" ht="15" customHeight="1" x14ac:dyDescent="0.25">
      <c r="A135" s="90"/>
      <c r="B135" s="89"/>
      <c r="C135" s="89"/>
      <c r="D135" s="91"/>
      <c r="E135" s="91"/>
      <c r="F135" s="297" t="str">
        <f t="shared" si="4"/>
        <v xml:space="preserve"> </v>
      </c>
      <c r="G135" s="297" t="str">
        <f t="shared" si="7"/>
        <v xml:space="preserve"> </v>
      </c>
      <c r="H135" s="297" t="str">
        <f t="shared" si="5"/>
        <v xml:space="preserve"> </v>
      </c>
      <c r="I135" s="297" t="str">
        <f t="shared" si="6"/>
        <v xml:space="preserve"> </v>
      </c>
    </row>
    <row r="136" spans="1:9" s="6" customFormat="1" ht="15" customHeight="1" x14ac:dyDescent="0.25">
      <c r="A136" s="90"/>
      <c r="B136" s="89"/>
      <c r="C136" s="89"/>
      <c r="D136" s="91"/>
      <c r="E136" s="91"/>
      <c r="F136" s="297" t="str">
        <f t="shared" si="4"/>
        <v xml:space="preserve"> </v>
      </c>
      <c r="G136" s="297" t="str">
        <f t="shared" si="7"/>
        <v xml:space="preserve"> </v>
      </c>
      <c r="H136" s="297" t="str">
        <f t="shared" si="5"/>
        <v xml:space="preserve"> </v>
      </c>
      <c r="I136" s="297" t="str">
        <f t="shared" si="6"/>
        <v xml:space="preserve"> </v>
      </c>
    </row>
    <row r="137" spans="1:9" s="6" customFormat="1" ht="15" customHeight="1" x14ac:dyDescent="0.25">
      <c r="A137" s="90"/>
      <c r="B137" s="89"/>
      <c r="C137" s="89"/>
      <c r="D137" s="91"/>
      <c r="E137" s="91"/>
      <c r="F137" s="297" t="str">
        <f t="shared" ref="F137:F200" si="8">(IF(OR(D137="",E137="",D137=" ",E137=" ")," ",D137*E137))</f>
        <v xml:space="preserve"> </v>
      </c>
      <c r="G137" s="297" t="str">
        <f t="shared" si="7"/>
        <v xml:space="preserve"> </v>
      </c>
      <c r="H137" s="297" t="str">
        <f t="shared" ref="H137:H200" si="9">IF(C137=" ",0,IF(F137=" "," ",F137*C137/100))</f>
        <v xml:space="preserve"> </v>
      </c>
      <c r="I137" s="297" t="str">
        <f t="shared" ref="I137:I200" si="10">IF(F137=" "," ",F137*B137/100)</f>
        <v xml:space="preserve"> </v>
      </c>
    </row>
    <row r="138" spans="1:9" s="6" customFormat="1" ht="15" customHeight="1" x14ac:dyDescent="0.25">
      <c r="A138" s="90"/>
      <c r="B138" s="89"/>
      <c r="C138" s="89"/>
      <c r="D138" s="91"/>
      <c r="E138" s="91"/>
      <c r="F138" s="297" t="str">
        <f t="shared" si="8"/>
        <v xml:space="preserve"> </v>
      </c>
      <c r="G138" s="297" t="str">
        <f t="shared" ref="G138:G201" si="11">IF(F138=" "," ",F138-H138-I138)</f>
        <v xml:space="preserve"> </v>
      </c>
      <c r="H138" s="297" t="str">
        <f t="shared" si="9"/>
        <v xml:space="preserve"> </v>
      </c>
      <c r="I138" s="297" t="str">
        <f t="shared" si="10"/>
        <v xml:space="preserve"> </v>
      </c>
    </row>
    <row r="139" spans="1:9" s="6" customFormat="1" ht="15" customHeight="1" x14ac:dyDescent="0.25">
      <c r="A139" s="90"/>
      <c r="B139" s="89"/>
      <c r="C139" s="89"/>
      <c r="D139" s="91"/>
      <c r="E139" s="91"/>
      <c r="F139" s="297" t="str">
        <f t="shared" si="8"/>
        <v xml:space="preserve"> </v>
      </c>
      <c r="G139" s="297" t="str">
        <f t="shared" si="11"/>
        <v xml:space="preserve"> </v>
      </c>
      <c r="H139" s="297" t="str">
        <f t="shared" si="9"/>
        <v xml:space="preserve"> </v>
      </c>
      <c r="I139" s="297" t="str">
        <f t="shared" si="10"/>
        <v xml:space="preserve"> </v>
      </c>
    </row>
    <row r="140" spans="1:9" s="6" customFormat="1" ht="15" customHeight="1" x14ac:dyDescent="0.25">
      <c r="A140" s="90"/>
      <c r="B140" s="89"/>
      <c r="C140" s="89"/>
      <c r="D140" s="91"/>
      <c r="E140" s="91"/>
      <c r="F140" s="297" t="str">
        <f t="shared" si="8"/>
        <v xml:space="preserve"> </v>
      </c>
      <c r="G140" s="297" t="str">
        <f t="shared" si="11"/>
        <v xml:space="preserve"> </v>
      </c>
      <c r="H140" s="297" t="str">
        <f t="shared" si="9"/>
        <v xml:space="preserve"> </v>
      </c>
      <c r="I140" s="297" t="str">
        <f t="shared" si="10"/>
        <v xml:space="preserve"> </v>
      </c>
    </row>
    <row r="141" spans="1:9" s="6" customFormat="1" ht="15" customHeight="1" x14ac:dyDescent="0.25">
      <c r="A141" s="90"/>
      <c r="B141" s="89"/>
      <c r="C141" s="89"/>
      <c r="D141" s="91"/>
      <c r="E141" s="91"/>
      <c r="F141" s="297" t="str">
        <f t="shared" si="8"/>
        <v xml:space="preserve"> </v>
      </c>
      <c r="G141" s="297" t="str">
        <f t="shared" si="11"/>
        <v xml:space="preserve"> </v>
      </c>
      <c r="H141" s="297" t="str">
        <f t="shared" si="9"/>
        <v xml:space="preserve"> </v>
      </c>
      <c r="I141" s="297" t="str">
        <f t="shared" si="10"/>
        <v xml:space="preserve"> </v>
      </c>
    </row>
    <row r="142" spans="1:9" s="6" customFormat="1" ht="15" customHeight="1" x14ac:dyDescent="0.25">
      <c r="A142" s="90"/>
      <c r="B142" s="89"/>
      <c r="C142" s="89"/>
      <c r="D142" s="91"/>
      <c r="E142" s="91"/>
      <c r="F142" s="297" t="str">
        <f t="shared" si="8"/>
        <v xml:space="preserve"> </v>
      </c>
      <c r="G142" s="297" t="str">
        <f t="shared" si="11"/>
        <v xml:space="preserve"> </v>
      </c>
      <c r="H142" s="297" t="str">
        <f t="shared" si="9"/>
        <v xml:space="preserve"> </v>
      </c>
      <c r="I142" s="297" t="str">
        <f t="shared" si="10"/>
        <v xml:space="preserve"> </v>
      </c>
    </row>
    <row r="143" spans="1:9" s="6" customFormat="1" ht="15" customHeight="1" x14ac:dyDescent="0.25">
      <c r="A143" s="90"/>
      <c r="B143" s="89"/>
      <c r="C143" s="89"/>
      <c r="D143" s="91"/>
      <c r="E143" s="91"/>
      <c r="F143" s="297" t="str">
        <f t="shared" si="8"/>
        <v xml:space="preserve"> </v>
      </c>
      <c r="G143" s="297" t="str">
        <f t="shared" si="11"/>
        <v xml:space="preserve"> </v>
      </c>
      <c r="H143" s="297" t="str">
        <f t="shared" si="9"/>
        <v xml:space="preserve"> </v>
      </c>
      <c r="I143" s="297" t="str">
        <f t="shared" si="10"/>
        <v xml:space="preserve"> </v>
      </c>
    </row>
    <row r="144" spans="1:9" s="6" customFormat="1" ht="15" customHeight="1" x14ac:dyDescent="0.25">
      <c r="A144" s="90"/>
      <c r="B144" s="89"/>
      <c r="C144" s="89"/>
      <c r="D144" s="91"/>
      <c r="E144" s="91"/>
      <c r="F144" s="297" t="str">
        <f t="shared" si="8"/>
        <v xml:space="preserve"> </v>
      </c>
      <c r="G144" s="297" t="str">
        <f t="shared" si="11"/>
        <v xml:space="preserve"> </v>
      </c>
      <c r="H144" s="297" t="str">
        <f t="shared" si="9"/>
        <v xml:space="preserve"> </v>
      </c>
      <c r="I144" s="297" t="str">
        <f t="shared" si="10"/>
        <v xml:space="preserve"> </v>
      </c>
    </row>
    <row r="145" spans="1:9" s="6" customFormat="1" ht="15" customHeight="1" x14ac:dyDescent="0.25">
      <c r="A145" s="90"/>
      <c r="B145" s="89"/>
      <c r="C145" s="89"/>
      <c r="D145" s="91"/>
      <c r="E145" s="91"/>
      <c r="F145" s="297" t="str">
        <f t="shared" si="8"/>
        <v xml:space="preserve"> </v>
      </c>
      <c r="G145" s="297" t="str">
        <f t="shared" si="11"/>
        <v xml:space="preserve"> </v>
      </c>
      <c r="H145" s="297" t="str">
        <f t="shared" si="9"/>
        <v xml:space="preserve"> </v>
      </c>
      <c r="I145" s="297" t="str">
        <f t="shared" si="10"/>
        <v xml:space="preserve"> </v>
      </c>
    </row>
    <row r="146" spans="1:9" s="6" customFormat="1" ht="15" customHeight="1" x14ac:dyDescent="0.25">
      <c r="A146" s="90"/>
      <c r="B146" s="89"/>
      <c r="C146" s="89"/>
      <c r="D146" s="91"/>
      <c r="E146" s="91"/>
      <c r="F146" s="297" t="str">
        <f t="shared" si="8"/>
        <v xml:space="preserve"> </v>
      </c>
      <c r="G146" s="297" t="str">
        <f t="shared" si="11"/>
        <v xml:space="preserve"> </v>
      </c>
      <c r="H146" s="297" t="str">
        <f t="shared" si="9"/>
        <v xml:space="preserve"> </v>
      </c>
      <c r="I146" s="297" t="str">
        <f t="shared" si="10"/>
        <v xml:space="preserve"> </v>
      </c>
    </row>
    <row r="147" spans="1:9" s="6" customFormat="1" ht="15" customHeight="1" x14ac:dyDescent="0.25">
      <c r="A147" s="90"/>
      <c r="B147" s="89"/>
      <c r="C147" s="89"/>
      <c r="D147" s="91"/>
      <c r="E147" s="91"/>
      <c r="F147" s="297" t="str">
        <f t="shared" si="8"/>
        <v xml:space="preserve"> </v>
      </c>
      <c r="G147" s="297" t="str">
        <f t="shared" si="11"/>
        <v xml:space="preserve"> </v>
      </c>
      <c r="H147" s="297" t="str">
        <f t="shared" si="9"/>
        <v xml:space="preserve"> </v>
      </c>
      <c r="I147" s="297" t="str">
        <f t="shared" si="10"/>
        <v xml:space="preserve"> </v>
      </c>
    </row>
    <row r="148" spans="1:9" s="6" customFormat="1" ht="15" customHeight="1" x14ac:dyDescent="0.25">
      <c r="A148" s="90"/>
      <c r="B148" s="89"/>
      <c r="C148" s="89"/>
      <c r="D148" s="91"/>
      <c r="E148" s="91"/>
      <c r="F148" s="297" t="str">
        <f t="shared" si="8"/>
        <v xml:space="preserve"> </v>
      </c>
      <c r="G148" s="297" t="str">
        <f t="shared" si="11"/>
        <v xml:space="preserve"> </v>
      </c>
      <c r="H148" s="297" t="str">
        <f t="shared" si="9"/>
        <v xml:space="preserve"> </v>
      </c>
      <c r="I148" s="297" t="str">
        <f t="shared" si="10"/>
        <v xml:space="preserve"> </v>
      </c>
    </row>
    <row r="149" spans="1:9" s="6" customFormat="1" ht="15" customHeight="1" x14ac:dyDescent="0.25">
      <c r="A149" s="90"/>
      <c r="B149" s="89"/>
      <c r="C149" s="89"/>
      <c r="D149" s="91"/>
      <c r="E149" s="91"/>
      <c r="F149" s="297" t="str">
        <f t="shared" si="8"/>
        <v xml:space="preserve"> </v>
      </c>
      <c r="G149" s="297" t="str">
        <f t="shared" si="11"/>
        <v xml:space="preserve"> </v>
      </c>
      <c r="H149" s="297" t="str">
        <f t="shared" si="9"/>
        <v xml:space="preserve"> </v>
      </c>
      <c r="I149" s="297" t="str">
        <f t="shared" si="10"/>
        <v xml:space="preserve"> </v>
      </c>
    </row>
    <row r="150" spans="1:9" s="6" customFormat="1" ht="15" customHeight="1" x14ac:dyDescent="0.25">
      <c r="A150" s="90"/>
      <c r="B150" s="89"/>
      <c r="C150" s="89"/>
      <c r="D150" s="91"/>
      <c r="E150" s="91"/>
      <c r="F150" s="297" t="str">
        <f t="shared" si="8"/>
        <v xml:space="preserve"> </v>
      </c>
      <c r="G150" s="297" t="str">
        <f t="shared" si="11"/>
        <v xml:space="preserve"> </v>
      </c>
      <c r="H150" s="297" t="str">
        <f t="shared" si="9"/>
        <v xml:space="preserve"> </v>
      </c>
      <c r="I150" s="297" t="str">
        <f t="shared" si="10"/>
        <v xml:space="preserve"> </v>
      </c>
    </row>
    <row r="151" spans="1:9" s="6" customFormat="1" ht="15" customHeight="1" x14ac:dyDescent="0.25">
      <c r="A151" s="90"/>
      <c r="B151" s="89"/>
      <c r="C151" s="89"/>
      <c r="D151" s="91"/>
      <c r="E151" s="91"/>
      <c r="F151" s="297" t="str">
        <f t="shared" si="8"/>
        <v xml:space="preserve"> </v>
      </c>
      <c r="G151" s="297" t="str">
        <f t="shared" si="11"/>
        <v xml:space="preserve"> </v>
      </c>
      <c r="H151" s="297" t="str">
        <f t="shared" si="9"/>
        <v xml:space="preserve"> </v>
      </c>
      <c r="I151" s="297" t="str">
        <f t="shared" si="10"/>
        <v xml:space="preserve"> </v>
      </c>
    </row>
    <row r="152" spans="1:9" s="6" customFormat="1" ht="15" customHeight="1" x14ac:dyDescent="0.25">
      <c r="A152" s="90"/>
      <c r="B152" s="89"/>
      <c r="C152" s="89"/>
      <c r="D152" s="91"/>
      <c r="E152" s="91"/>
      <c r="F152" s="297" t="str">
        <f t="shared" si="8"/>
        <v xml:space="preserve"> </v>
      </c>
      <c r="G152" s="297" t="str">
        <f t="shared" si="11"/>
        <v xml:space="preserve"> </v>
      </c>
      <c r="H152" s="297" t="str">
        <f t="shared" si="9"/>
        <v xml:space="preserve"> </v>
      </c>
      <c r="I152" s="297" t="str">
        <f t="shared" si="10"/>
        <v xml:space="preserve"> </v>
      </c>
    </row>
    <row r="153" spans="1:9" s="6" customFormat="1" ht="15" customHeight="1" x14ac:dyDescent="0.25">
      <c r="A153" s="90"/>
      <c r="B153" s="89"/>
      <c r="C153" s="89"/>
      <c r="D153" s="91"/>
      <c r="E153" s="91"/>
      <c r="F153" s="297" t="str">
        <f t="shared" si="8"/>
        <v xml:space="preserve"> </v>
      </c>
      <c r="G153" s="297" t="str">
        <f t="shared" si="11"/>
        <v xml:space="preserve"> </v>
      </c>
      <c r="H153" s="297" t="str">
        <f t="shared" si="9"/>
        <v xml:space="preserve"> </v>
      </c>
      <c r="I153" s="297" t="str">
        <f t="shared" si="10"/>
        <v xml:space="preserve"> </v>
      </c>
    </row>
    <row r="154" spans="1:9" s="6" customFormat="1" ht="15" customHeight="1" x14ac:dyDescent="0.25">
      <c r="A154" s="90"/>
      <c r="B154" s="89"/>
      <c r="C154" s="89"/>
      <c r="D154" s="91"/>
      <c r="E154" s="91"/>
      <c r="F154" s="297" t="str">
        <f t="shared" si="8"/>
        <v xml:space="preserve"> </v>
      </c>
      <c r="G154" s="297" t="str">
        <f t="shared" si="11"/>
        <v xml:space="preserve"> </v>
      </c>
      <c r="H154" s="297" t="str">
        <f t="shared" si="9"/>
        <v xml:space="preserve"> </v>
      </c>
      <c r="I154" s="297" t="str">
        <f t="shared" si="10"/>
        <v xml:space="preserve"> </v>
      </c>
    </row>
    <row r="155" spans="1:9" s="6" customFormat="1" ht="15" customHeight="1" x14ac:dyDescent="0.25">
      <c r="A155" s="90"/>
      <c r="B155" s="89"/>
      <c r="C155" s="89"/>
      <c r="D155" s="91"/>
      <c r="E155" s="91"/>
      <c r="F155" s="297" t="str">
        <f t="shared" si="8"/>
        <v xml:space="preserve"> </v>
      </c>
      <c r="G155" s="297" t="str">
        <f t="shared" si="11"/>
        <v xml:space="preserve"> </v>
      </c>
      <c r="H155" s="297" t="str">
        <f t="shared" si="9"/>
        <v xml:space="preserve"> </v>
      </c>
      <c r="I155" s="297" t="str">
        <f t="shared" si="10"/>
        <v xml:space="preserve"> </v>
      </c>
    </row>
    <row r="156" spans="1:9" s="6" customFormat="1" ht="15" customHeight="1" x14ac:dyDescent="0.25">
      <c r="A156" s="90"/>
      <c r="B156" s="89"/>
      <c r="C156" s="89"/>
      <c r="D156" s="91"/>
      <c r="E156" s="91"/>
      <c r="F156" s="297" t="str">
        <f t="shared" si="8"/>
        <v xml:space="preserve"> </v>
      </c>
      <c r="G156" s="297" t="str">
        <f t="shared" si="11"/>
        <v xml:space="preserve"> </v>
      </c>
      <c r="H156" s="297" t="str">
        <f t="shared" si="9"/>
        <v xml:space="preserve"> </v>
      </c>
      <c r="I156" s="297" t="str">
        <f t="shared" si="10"/>
        <v xml:space="preserve"> </v>
      </c>
    </row>
    <row r="157" spans="1:9" s="6" customFormat="1" ht="15" customHeight="1" x14ac:dyDescent="0.25">
      <c r="A157" s="90"/>
      <c r="B157" s="89"/>
      <c r="C157" s="89"/>
      <c r="D157" s="91"/>
      <c r="E157" s="91"/>
      <c r="F157" s="297" t="str">
        <f t="shared" si="8"/>
        <v xml:space="preserve"> </v>
      </c>
      <c r="G157" s="297" t="str">
        <f t="shared" si="11"/>
        <v xml:space="preserve"> </v>
      </c>
      <c r="H157" s="297" t="str">
        <f t="shared" si="9"/>
        <v xml:space="preserve"> </v>
      </c>
      <c r="I157" s="297" t="str">
        <f t="shared" si="10"/>
        <v xml:space="preserve"> </v>
      </c>
    </row>
    <row r="158" spans="1:9" s="6" customFormat="1" ht="15" customHeight="1" x14ac:dyDescent="0.25">
      <c r="A158" s="90"/>
      <c r="B158" s="89"/>
      <c r="C158" s="89"/>
      <c r="D158" s="91"/>
      <c r="E158" s="91"/>
      <c r="F158" s="297" t="str">
        <f t="shared" si="8"/>
        <v xml:space="preserve"> </v>
      </c>
      <c r="G158" s="297" t="str">
        <f t="shared" si="11"/>
        <v xml:space="preserve"> </v>
      </c>
      <c r="H158" s="297" t="str">
        <f t="shared" si="9"/>
        <v xml:space="preserve"> </v>
      </c>
      <c r="I158" s="297" t="str">
        <f t="shared" si="10"/>
        <v xml:space="preserve"> </v>
      </c>
    </row>
    <row r="159" spans="1:9" s="6" customFormat="1" ht="15" customHeight="1" x14ac:dyDescent="0.25">
      <c r="A159" s="90"/>
      <c r="B159" s="89"/>
      <c r="C159" s="89"/>
      <c r="D159" s="91"/>
      <c r="E159" s="91"/>
      <c r="F159" s="297" t="str">
        <f t="shared" si="8"/>
        <v xml:space="preserve"> </v>
      </c>
      <c r="G159" s="297" t="str">
        <f t="shared" si="11"/>
        <v xml:space="preserve"> </v>
      </c>
      <c r="H159" s="297" t="str">
        <f t="shared" si="9"/>
        <v xml:space="preserve"> </v>
      </c>
      <c r="I159" s="297" t="str">
        <f t="shared" si="10"/>
        <v xml:space="preserve"> </v>
      </c>
    </row>
    <row r="160" spans="1:9" s="6" customFormat="1" ht="15" customHeight="1" x14ac:dyDescent="0.25">
      <c r="A160" s="90"/>
      <c r="B160" s="89"/>
      <c r="C160" s="89"/>
      <c r="D160" s="91"/>
      <c r="E160" s="91"/>
      <c r="F160" s="297" t="str">
        <f t="shared" si="8"/>
        <v xml:space="preserve"> </v>
      </c>
      <c r="G160" s="297" t="str">
        <f t="shared" si="11"/>
        <v xml:space="preserve"> </v>
      </c>
      <c r="H160" s="297" t="str">
        <f t="shared" si="9"/>
        <v xml:space="preserve"> </v>
      </c>
      <c r="I160" s="297" t="str">
        <f t="shared" si="10"/>
        <v xml:space="preserve"> </v>
      </c>
    </row>
    <row r="161" spans="1:9" s="6" customFormat="1" ht="15" customHeight="1" x14ac:dyDescent="0.25">
      <c r="A161" s="90"/>
      <c r="B161" s="89"/>
      <c r="C161" s="89"/>
      <c r="D161" s="91"/>
      <c r="E161" s="91"/>
      <c r="F161" s="297" t="str">
        <f t="shared" si="8"/>
        <v xml:space="preserve"> </v>
      </c>
      <c r="G161" s="297" t="str">
        <f t="shared" si="11"/>
        <v xml:space="preserve"> </v>
      </c>
      <c r="H161" s="297" t="str">
        <f t="shared" si="9"/>
        <v xml:space="preserve"> </v>
      </c>
      <c r="I161" s="297" t="str">
        <f t="shared" si="10"/>
        <v xml:space="preserve"> </v>
      </c>
    </row>
    <row r="162" spans="1:9" s="6" customFormat="1" ht="15" customHeight="1" x14ac:dyDescent="0.25">
      <c r="A162" s="90"/>
      <c r="B162" s="89"/>
      <c r="C162" s="89"/>
      <c r="D162" s="91"/>
      <c r="E162" s="91"/>
      <c r="F162" s="297" t="str">
        <f t="shared" si="8"/>
        <v xml:space="preserve"> </v>
      </c>
      <c r="G162" s="297" t="str">
        <f t="shared" si="11"/>
        <v xml:space="preserve"> </v>
      </c>
      <c r="H162" s="297" t="str">
        <f t="shared" si="9"/>
        <v xml:space="preserve"> </v>
      </c>
      <c r="I162" s="297" t="str">
        <f t="shared" si="10"/>
        <v xml:space="preserve"> </v>
      </c>
    </row>
    <row r="163" spans="1:9" s="6" customFormat="1" ht="15" customHeight="1" x14ac:dyDescent="0.25">
      <c r="A163" s="90"/>
      <c r="B163" s="89"/>
      <c r="C163" s="89"/>
      <c r="D163" s="91"/>
      <c r="E163" s="91"/>
      <c r="F163" s="297" t="str">
        <f t="shared" si="8"/>
        <v xml:space="preserve"> </v>
      </c>
      <c r="G163" s="297" t="str">
        <f t="shared" si="11"/>
        <v xml:space="preserve"> </v>
      </c>
      <c r="H163" s="297" t="str">
        <f t="shared" si="9"/>
        <v xml:space="preserve"> </v>
      </c>
      <c r="I163" s="297" t="str">
        <f t="shared" si="10"/>
        <v xml:space="preserve"> </v>
      </c>
    </row>
    <row r="164" spans="1:9" s="6" customFormat="1" ht="15" customHeight="1" x14ac:dyDescent="0.25">
      <c r="A164" s="90"/>
      <c r="B164" s="89"/>
      <c r="C164" s="89"/>
      <c r="D164" s="91"/>
      <c r="E164" s="91"/>
      <c r="F164" s="297" t="str">
        <f t="shared" si="8"/>
        <v xml:space="preserve"> </v>
      </c>
      <c r="G164" s="297" t="str">
        <f t="shared" si="11"/>
        <v xml:space="preserve"> </v>
      </c>
      <c r="H164" s="297" t="str">
        <f t="shared" si="9"/>
        <v xml:space="preserve"> </v>
      </c>
      <c r="I164" s="297" t="str">
        <f t="shared" si="10"/>
        <v xml:space="preserve"> </v>
      </c>
    </row>
    <row r="165" spans="1:9" s="6" customFormat="1" ht="15" customHeight="1" x14ac:dyDescent="0.25">
      <c r="A165" s="90"/>
      <c r="B165" s="89"/>
      <c r="C165" s="89"/>
      <c r="D165" s="91"/>
      <c r="E165" s="91"/>
      <c r="F165" s="297" t="str">
        <f t="shared" si="8"/>
        <v xml:space="preserve"> </v>
      </c>
      <c r="G165" s="297" t="str">
        <f t="shared" si="11"/>
        <v xml:space="preserve"> </v>
      </c>
      <c r="H165" s="297" t="str">
        <f t="shared" si="9"/>
        <v xml:space="preserve"> </v>
      </c>
      <c r="I165" s="297" t="str">
        <f t="shared" si="10"/>
        <v xml:space="preserve"> </v>
      </c>
    </row>
    <row r="166" spans="1:9" s="6" customFormat="1" ht="15" customHeight="1" x14ac:dyDescent="0.25">
      <c r="A166" s="90"/>
      <c r="B166" s="89"/>
      <c r="C166" s="89"/>
      <c r="D166" s="91"/>
      <c r="E166" s="91"/>
      <c r="F166" s="297" t="str">
        <f t="shared" si="8"/>
        <v xml:space="preserve"> </v>
      </c>
      <c r="G166" s="297" t="str">
        <f t="shared" si="11"/>
        <v xml:space="preserve"> </v>
      </c>
      <c r="H166" s="297" t="str">
        <f t="shared" si="9"/>
        <v xml:space="preserve"> </v>
      </c>
      <c r="I166" s="297" t="str">
        <f t="shared" si="10"/>
        <v xml:space="preserve"> </v>
      </c>
    </row>
    <row r="167" spans="1:9" s="6" customFormat="1" ht="15" customHeight="1" x14ac:dyDescent="0.25">
      <c r="A167" s="90"/>
      <c r="B167" s="89"/>
      <c r="C167" s="89"/>
      <c r="D167" s="91"/>
      <c r="E167" s="91"/>
      <c r="F167" s="297" t="str">
        <f t="shared" si="8"/>
        <v xml:space="preserve"> </v>
      </c>
      <c r="G167" s="297" t="str">
        <f t="shared" si="11"/>
        <v xml:space="preserve"> </v>
      </c>
      <c r="H167" s="297" t="str">
        <f t="shared" si="9"/>
        <v xml:space="preserve"> </v>
      </c>
      <c r="I167" s="297" t="str">
        <f t="shared" si="10"/>
        <v xml:space="preserve"> </v>
      </c>
    </row>
    <row r="168" spans="1:9" s="6" customFormat="1" ht="15" customHeight="1" x14ac:dyDescent="0.25">
      <c r="A168" s="90"/>
      <c r="B168" s="89"/>
      <c r="C168" s="89"/>
      <c r="D168" s="91"/>
      <c r="E168" s="91"/>
      <c r="F168" s="297" t="str">
        <f t="shared" si="8"/>
        <v xml:space="preserve"> </v>
      </c>
      <c r="G168" s="297" t="str">
        <f t="shared" si="11"/>
        <v xml:space="preserve"> </v>
      </c>
      <c r="H168" s="297" t="str">
        <f t="shared" si="9"/>
        <v xml:space="preserve"> </v>
      </c>
      <c r="I168" s="297" t="str">
        <f t="shared" si="10"/>
        <v xml:space="preserve"> </v>
      </c>
    </row>
    <row r="169" spans="1:9" s="6" customFormat="1" ht="15" customHeight="1" x14ac:dyDescent="0.25">
      <c r="A169" s="90"/>
      <c r="B169" s="89"/>
      <c r="C169" s="89"/>
      <c r="D169" s="91"/>
      <c r="E169" s="91"/>
      <c r="F169" s="297" t="str">
        <f t="shared" si="8"/>
        <v xml:space="preserve"> </v>
      </c>
      <c r="G169" s="297" t="str">
        <f t="shared" si="11"/>
        <v xml:space="preserve"> </v>
      </c>
      <c r="H169" s="297" t="str">
        <f t="shared" si="9"/>
        <v xml:space="preserve"> </v>
      </c>
      <c r="I169" s="297" t="str">
        <f t="shared" si="10"/>
        <v xml:space="preserve"> </v>
      </c>
    </row>
    <row r="170" spans="1:9" s="6" customFormat="1" ht="15" customHeight="1" x14ac:dyDescent="0.25">
      <c r="A170" s="90"/>
      <c r="B170" s="89"/>
      <c r="C170" s="89"/>
      <c r="D170" s="91"/>
      <c r="E170" s="91"/>
      <c r="F170" s="297" t="str">
        <f t="shared" si="8"/>
        <v xml:space="preserve"> </v>
      </c>
      <c r="G170" s="297" t="str">
        <f t="shared" si="11"/>
        <v xml:space="preserve"> </v>
      </c>
      <c r="H170" s="297" t="str">
        <f t="shared" si="9"/>
        <v xml:space="preserve"> </v>
      </c>
      <c r="I170" s="297" t="str">
        <f t="shared" si="10"/>
        <v xml:space="preserve"> </v>
      </c>
    </row>
    <row r="171" spans="1:9" s="6" customFormat="1" ht="15" customHeight="1" x14ac:dyDescent="0.25">
      <c r="A171" s="90"/>
      <c r="B171" s="89"/>
      <c r="C171" s="89"/>
      <c r="D171" s="91"/>
      <c r="E171" s="91"/>
      <c r="F171" s="297" t="str">
        <f t="shared" si="8"/>
        <v xml:space="preserve"> </v>
      </c>
      <c r="G171" s="297" t="str">
        <f t="shared" si="11"/>
        <v xml:space="preserve"> </v>
      </c>
      <c r="H171" s="297" t="str">
        <f t="shared" si="9"/>
        <v xml:space="preserve"> </v>
      </c>
      <c r="I171" s="297" t="str">
        <f t="shared" si="10"/>
        <v xml:space="preserve"> </v>
      </c>
    </row>
    <row r="172" spans="1:9" s="6" customFormat="1" ht="15" customHeight="1" x14ac:dyDescent="0.25">
      <c r="A172" s="90"/>
      <c r="B172" s="89"/>
      <c r="C172" s="89"/>
      <c r="D172" s="91"/>
      <c r="E172" s="91"/>
      <c r="F172" s="297" t="str">
        <f t="shared" si="8"/>
        <v xml:space="preserve"> </v>
      </c>
      <c r="G172" s="297" t="str">
        <f t="shared" si="11"/>
        <v xml:space="preserve"> </v>
      </c>
      <c r="H172" s="297" t="str">
        <f t="shared" si="9"/>
        <v xml:space="preserve"> </v>
      </c>
      <c r="I172" s="297" t="str">
        <f t="shared" si="10"/>
        <v xml:space="preserve"> </v>
      </c>
    </row>
    <row r="173" spans="1:9" s="6" customFormat="1" ht="15" customHeight="1" x14ac:dyDescent="0.25">
      <c r="A173" s="90"/>
      <c r="B173" s="89"/>
      <c r="C173" s="89"/>
      <c r="D173" s="91"/>
      <c r="E173" s="91"/>
      <c r="F173" s="297" t="str">
        <f t="shared" si="8"/>
        <v xml:space="preserve"> </v>
      </c>
      <c r="G173" s="297" t="str">
        <f t="shared" si="11"/>
        <v xml:space="preserve"> </v>
      </c>
      <c r="H173" s="297" t="str">
        <f t="shared" si="9"/>
        <v xml:space="preserve"> </v>
      </c>
      <c r="I173" s="297" t="str">
        <f t="shared" si="10"/>
        <v xml:space="preserve"> </v>
      </c>
    </row>
    <row r="174" spans="1:9" s="6" customFormat="1" ht="15" customHeight="1" x14ac:dyDescent="0.25">
      <c r="A174" s="90"/>
      <c r="B174" s="89"/>
      <c r="C174" s="89"/>
      <c r="D174" s="91"/>
      <c r="E174" s="91"/>
      <c r="F174" s="297" t="str">
        <f t="shared" si="8"/>
        <v xml:space="preserve"> </v>
      </c>
      <c r="G174" s="297" t="str">
        <f t="shared" si="11"/>
        <v xml:space="preserve"> </v>
      </c>
      <c r="H174" s="297" t="str">
        <f t="shared" si="9"/>
        <v xml:space="preserve"> </v>
      </c>
      <c r="I174" s="297" t="str">
        <f t="shared" si="10"/>
        <v xml:space="preserve"> </v>
      </c>
    </row>
    <row r="175" spans="1:9" s="6" customFormat="1" ht="15" customHeight="1" x14ac:dyDescent="0.25">
      <c r="A175" s="90"/>
      <c r="B175" s="89"/>
      <c r="C175" s="89"/>
      <c r="D175" s="91"/>
      <c r="E175" s="91"/>
      <c r="F175" s="297" t="str">
        <f t="shared" si="8"/>
        <v xml:space="preserve"> </v>
      </c>
      <c r="G175" s="297" t="str">
        <f t="shared" si="11"/>
        <v xml:space="preserve"> </v>
      </c>
      <c r="H175" s="297" t="str">
        <f t="shared" si="9"/>
        <v xml:space="preserve"> </v>
      </c>
      <c r="I175" s="297" t="str">
        <f t="shared" si="10"/>
        <v xml:space="preserve"> </v>
      </c>
    </row>
    <row r="176" spans="1:9" s="6" customFormat="1" ht="15" customHeight="1" x14ac:dyDescent="0.25">
      <c r="A176" s="90"/>
      <c r="B176" s="89"/>
      <c r="C176" s="89"/>
      <c r="D176" s="91"/>
      <c r="E176" s="91"/>
      <c r="F176" s="297" t="str">
        <f t="shared" si="8"/>
        <v xml:space="preserve"> </v>
      </c>
      <c r="G176" s="297" t="str">
        <f t="shared" si="11"/>
        <v xml:space="preserve"> </v>
      </c>
      <c r="H176" s="297" t="str">
        <f t="shared" si="9"/>
        <v xml:space="preserve"> </v>
      </c>
      <c r="I176" s="297" t="str">
        <f t="shared" si="10"/>
        <v xml:space="preserve"> </v>
      </c>
    </row>
    <row r="177" spans="1:9" s="6" customFormat="1" ht="15" customHeight="1" x14ac:dyDescent="0.25">
      <c r="A177" s="90"/>
      <c r="B177" s="89"/>
      <c r="C177" s="89"/>
      <c r="D177" s="91"/>
      <c r="E177" s="91"/>
      <c r="F177" s="297" t="str">
        <f t="shared" si="8"/>
        <v xml:space="preserve"> </v>
      </c>
      <c r="G177" s="297" t="str">
        <f t="shared" si="11"/>
        <v xml:space="preserve"> </v>
      </c>
      <c r="H177" s="297" t="str">
        <f t="shared" si="9"/>
        <v xml:space="preserve"> </v>
      </c>
      <c r="I177" s="297" t="str">
        <f t="shared" si="10"/>
        <v xml:space="preserve"> </v>
      </c>
    </row>
    <row r="178" spans="1:9" s="6" customFormat="1" ht="15" customHeight="1" x14ac:dyDescent="0.25">
      <c r="A178" s="90"/>
      <c r="B178" s="89"/>
      <c r="C178" s="89"/>
      <c r="D178" s="91"/>
      <c r="E178" s="91"/>
      <c r="F178" s="297" t="str">
        <f t="shared" si="8"/>
        <v xml:space="preserve"> </v>
      </c>
      <c r="G178" s="297" t="str">
        <f t="shared" si="11"/>
        <v xml:space="preserve"> </v>
      </c>
      <c r="H178" s="297" t="str">
        <f t="shared" si="9"/>
        <v xml:space="preserve"> </v>
      </c>
      <c r="I178" s="297" t="str">
        <f t="shared" si="10"/>
        <v xml:space="preserve"> </v>
      </c>
    </row>
    <row r="179" spans="1:9" s="6" customFormat="1" ht="15" customHeight="1" x14ac:dyDescent="0.25">
      <c r="A179" s="90"/>
      <c r="B179" s="89"/>
      <c r="C179" s="89"/>
      <c r="D179" s="91"/>
      <c r="E179" s="91"/>
      <c r="F179" s="297" t="str">
        <f t="shared" si="8"/>
        <v xml:space="preserve"> </v>
      </c>
      <c r="G179" s="297" t="str">
        <f t="shared" si="11"/>
        <v xml:space="preserve"> </v>
      </c>
      <c r="H179" s="297" t="str">
        <f t="shared" si="9"/>
        <v xml:space="preserve"> </v>
      </c>
      <c r="I179" s="297" t="str">
        <f t="shared" si="10"/>
        <v xml:space="preserve"> </v>
      </c>
    </row>
    <row r="180" spans="1:9" s="6" customFormat="1" ht="15" customHeight="1" x14ac:dyDescent="0.25">
      <c r="A180" s="90"/>
      <c r="B180" s="89"/>
      <c r="C180" s="89"/>
      <c r="D180" s="91"/>
      <c r="E180" s="91"/>
      <c r="F180" s="297" t="str">
        <f t="shared" si="8"/>
        <v xml:space="preserve"> </v>
      </c>
      <c r="G180" s="297" t="str">
        <f t="shared" si="11"/>
        <v xml:space="preserve"> </v>
      </c>
      <c r="H180" s="297" t="str">
        <f t="shared" si="9"/>
        <v xml:space="preserve"> </v>
      </c>
      <c r="I180" s="297" t="str">
        <f t="shared" si="10"/>
        <v xml:space="preserve"> </v>
      </c>
    </row>
    <row r="181" spans="1:9" s="6" customFormat="1" ht="15" customHeight="1" x14ac:dyDescent="0.25">
      <c r="A181" s="90"/>
      <c r="B181" s="89"/>
      <c r="C181" s="89"/>
      <c r="D181" s="91"/>
      <c r="E181" s="91"/>
      <c r="F181" s="297" t="str">
        <f t="shared" si="8"/>
        <v xml:space="preserve"> </v>
      </c>
      <c r="G181" s="297" t="str">
        <f t="shared" si="11"/>
        <v xml:space="preserve"> </v>
      </c>
      <c r="H181" s="297" t="str">
        <f t="shared" si="9"/>
        <v xml:space="preserve"> </v>
      </c>
      <c r="I181" s="297" t="str">
        <f t="shared" si="10"/>
        <v xml:space="preserve"> </v>
      </c>
    </row>
    <row r="182" spans="1:9" s="6" customFormat="1" ht="15" customHeight="1" x14ac:dyDescent="0.25">
      <c r="A182" s="90"/>
      <c r="B182" s="89"/>
      <c r="C182" s="89"/>
      <c r="D182" s="91"/>
      <c r="E182" s="91"/>
      <c r="F182" s="297" t="str">
        <f t="shared" si="8"/>
        <v xml:space="preserve"> </v>
      </c>
      <c r="G182" s="297" t="str">
        <f t="shared" si="11"/>
        <v xml:space="preserve"> </v>
      </c>
      <c r="H182" s="297" t="str">
        <f t="shared" si="9"/>
        <v xml:space="preserve"> </v>
      </c>
      <c r="I182" s="297" t="str">
        <f t="shared" si="10"/>
        <v xml:space="preserve"> </v>
      </c>
    </row>
    <row r="183" spans="1:9" s="6" customFormat="1" ht="15" customHeight="1" x14ac:dyDescent="0.25">
      <c r="A183" s="90"/>
      <c r="B183" s="89"/>
      <c r="C183" s="89"/>
      <c r="D183" s="91"/>
      <c r="E183" s="91"/>
      <c r="F183" s="297" t="str">
        <f t="shared" si="8"/>
        <v xml:space="preserve"> </v>
      </c>
      <c r="G183" s="297" t="str">
        <f t="shared" si="11"/>
        <v xml:space="preserve"> </v>
      </c>
      <c r="H183" s="297" t="str">
        <f t="shared" si="9"/>
        <v xml:space="preserve"> </v>
      </c>
      <c r="I183" s="297" t="str">
        <f t="shared" si="10"/>
        <v xml:space="preserve"> </v>
      </c>
    </row>
    <row r="184" spans="1:9" s="6" customFormat="1" ht="15" customHeight="1" x14ac:dyDescent="0.25">
      <c r="A184" s="90"/>
      <c r="B184" s="89"/>
      <c r="C184" s="89"/>
      <c r="D184" s="91"/>
      <c r="E184" s="91"/>
      <c r="F184" s="297" t="str">
        <f t="shared" si="8"/>
        <v xml:space="preserve"> </v>
      </c>
      <c r="G184" s="297" t="str">
        <f t="shared" si="11"/>
        <v xml:space="preserve"> </v>
      </c>
      <c r="H184" s="297" t="str">
        <f t="shared" si="9"/>
        <v xml:space="preserve"> </v>
      </c>
      <c r="I184" s="297" t="str">
        <f t="shared" si="10"/>
        <v xml:space="preserve"> </v>
      </c>
    </row>
    <row r="185" spans="1:9" s="6" customFormat="1" ht="15" customHeight="1" x14ac:dyDescent="0.25">
      <c r="A185" s="90"/>
      <c r="B185" s="89"/>
      <c r="C185" s="89"/>
      <c r="D185" s="91"/>
      <c r="E185" s="91"/>
      <c r="F185" s="297" t="str">
        <f t="shared" si="8"/>
        <v xml:space="preserve"> </v>
      </c>
      <c r="G185" s="297" t="str">
        <f t="shared" si="11"/>
        <v xml:space="preserve"> </v>
      </c>
      <c r="H185" s="297" t="str">
        <f t="shared" si="9"/>
        <v xml:space="preserve"> </v>
      </c>
      <c r="I185" s="297" t="str">
        <f t="shared" si="10"/>
        <v xml:space="preserve"> </v>
      </c>
    </row>
    <row r="186" spans="1:9" s="6" customFormat="1" ht="15" customHeight="1" x14ac:dyDescent="0.25">
      <c r="A186" s="90"/>
      <c r="B186" s="89"/>
      <c r="C186" s="89"/>
      <c r="D186" s="91"/>
      <c r="E186" s="91"/>
      <c r="F186" s="297" t="str">
        <f t="shared" si="8"/>
        <v xml:space="preserve"> </v>
      </c>
      <c r="G186" s="297" t="str">
        <f t="shared" si="11"/>
        <v xml:space="preserve"> </v>
      </c>
      <c r="H186" s="297" t="str">
        <f t="shared" si="9"/>
        <v xml:space="preserve"> </v>
      </c>
      <c r="I186" s="297" t="str">
        <f t="shared" si="10"/>
        <v xml:space="preserve"> </v>
      </c>
    </row>
    <row r="187" spans="1:9" s="6" customFormat="1" ht="15" customHeight="1" x14ac:dyDescent="0.25">
      <c r="A187" s="90"/>
      <c r="B187" s="89"/>
      <c r="C187" s="89"/>
      <c r="D187" s="91"/>
      <c r="E187" s="91"/>
      <c r="F187" s="297" t="str">
        <f t="shared" si="8"/>
        <v xml:space="preserve"> </v>
      </c>
      <c r="G187" s="297" t="str">
        <f t="shared" si="11"/>
        <v xml:space="preserve"> </v>
      </c>
      <c r="H187" s="297" t="str">
        <f t="shared" si="9"/>
        <v xml:space="preserve"> </v>
      </c>
      <c r="I187" s="297" t="str">
        <f t="shared" si="10"/>
        <v xml:space="preserve"> </v>
      </c>
    </row>
    <row r="188" spans="1:9" s="6" customFormat="1" ht="15" customHeight="1" x14ac:dyDescent="0.25">
      <c r="A188" s="90"/>
      <c r="B188" s="89"/>
      <c r="C188" s="89"/>
      <c r="D188" s="91"/>
      <c r="E188" s="91"/>
      <c r="F188" s="297" t="str">
        <f t="shared" si="8"/>
        <v xml:space="preserve"> </v>
      </c>
      <c r="G188" s="297" t="str">
        <f t="shared" si="11"/>
        <v xml:space="preserve"> </v>
      </c>
      <c r="H188" s="297" t="str">
        <f t="shared" si="9"/>
        <v xml:space="preserve"> </v>
      </c>
      <c r="I188" s="297" t="str">
        <f t="shared" si="10"/>
        <v xml:space="preserve"> </v>
      </c>
    </row>
    <row r="189" spans="1:9" s="6" customFormat="1" ht="15" customHeight="1" x14ac:dyDescent="0.25">
      <c r="A189" s="90"/>
      <c r="B189" s="89"/>
      <c r="C189" s="89"/>
      <c r="D189" s="91"/>
      <c r="E189" s="91"/>
      <c r="F189" s="297" t="str">
        <f t="shared" si="8"/>
        <v xml:space="preserve"> </v>
      </c>
      <c r="G189" s="297" t="str">
        <f t="shared" si="11"/>
        <v xml:space="preserve"> </v>
      </c>
      <c r="H189" s="297" t="str">
        <f t="shared" si="9"/>
        <v xml:space="preserve"> </v>
      </c>
      <c r="I189" s="297" t="str">
        <f t="shared" si="10"/>
        <v xml:space="preserve"> </v>
      </c>
    </row>
    <row r="190" spans="1:9" s="6" customFormat="1" ht="15" customHeight="1" x14ac:dyDescent="0.25">
      <c r="A190" s="90"/>
      <c r="B190" s="89"/>
      <c r="C190" s="89"/>
      <c r="D190" s="91"/>
      <c r="E190" s="91"/>
      <c r="F190" s="297" t="str">
        <f t="shared" si="8"/>
        <v xml:space="preserve"> </v>
      </c>
      <c r="G190" s="297" t="str">
        <f t="shared" si="11"/>
        <v xml:space="preserve"> </v>
      </c>
      <c r="H190" s="297" t="str">
        <f t="shared" si="9"/>
        <v xml:space="preserve"> </v>
      </c>
      <c r="I190" s="297" t="str">
        <f t="shared" si="10"/>
        <v xml:space="preserve"> </v>
      </c>
    </row>
    <row r="191" spans="1:9" s="6" customFormat="1" ht="15" customHeight="1" x14ac:dyDescent="0.25">
      <c r="A191" s="90"/>
      <c r="B191" s="89"/>
      <c r="C191" s="89"/>
      <c r="D191" s="91"/>
      <c r="E191" s="91"/>
      <c r="F191" s="297" t="str">
        <f t="shared" si="8"/>
        <v xml:space="preserve"> </v>
      </c>
      <c r="G191" s="297" t="str">
        <f t="shared" si="11"/>
        <v xml:space="preserve"> </v>
      </c>
      <c r="H191" s="297" t="str">
        <f t="shared" si="9"/>
        <v xml:space="preserve"> </v>
      </c>
      <c r="I191" s="297" t="str">
        <f t="shared" si="10"/>
        <v xml:space="preserve"> </v>
      </c>
    </row>
    <row r="192" spans="1:9" s="6" customFormat="1" ht="15" customHeight="1" x14ac:dyDescent="0.25">
      <c r="A192" s="90"/>
      <c r="B192" s="89"/>
      <c r="C192" s="89"/>
      <c r="D192" s="91"/>
      <c r="E192" s="91"/>
      <c r="F192" s="297" t="str">
        <f t="shared" si="8"/>
        <v xml:space="preserve"> </v>
      </c>
      <c r="G192" s="297" t="str">
        <f t="shared" si="11"/>
        <v xml:space="preserve"> </v>
      </c>
      <c r="H192" s="297" t="str">
        <f t="shared" si="9"/>
        <v xml:space="preserve"> </v>
      </c>
      <c r="I192" s="297" t="str">
        <f t="shared" si="10"/>
        <v xml:space="preserve"> </v>
      </c>
    </row>
    <row r="193" spans="1:9" s="6" customFormat="1" ht="15" customHeight="1" x14ac:dyDescent="0.25">
      <c r="A193" s="90"/>
      <c r="B193" s="89"/>
      <c r="C193" s="89"/>
      <c r="D193" s="91"/>
      <c r="E193" s="91"/>
      <c r="F193" s="297" t="str">
        <f t="shared" si="8"/>
        <v xml:space="preserve"> </v>
      </c>
      <c r="G193" s="297" t="str">
        <f t="shared" si="11"/>
        <v xml:space="preserve"> </v>
      </c>
      <c r="H193" s="297" t="str">
        <f t="shared" si="9"/>
        <v xml:space="preserve"> </v>
      </c>
      <c r="I193" s="297" t="str">
        <f t="shared" si="10"/>
        <v xml:space="preserve"> </v>
      </c>
    </row>
    <row r="194" spans="1:9" s="6" customFormat="1" ht="15" customHeight="1" x14ac:dyDescent="0.25">
      <c r="A194" s="90"/>
      <c r="B194" s="89"/>
      <c r="C194" s="89"/>
      <c r="D194" s="91"/>
      <c r="E194" s="91"/>
      <c r="F194" s="297" t="str">
        <f t="shared" si="8"/>
        <v xml:space="preserve"> </v>
      </c>
      <c r="G194" s="297" t="str">
        <f t="shared" si="11"/>
        <v xml:space="preserve"> </v>
      </c>
      <c r="H194" s="297" t="str">
        <f t="shared" si="9"/>
        <v xml:space="preserve"> </v>
      </c>
      <c r="I194" s="297" t="str">
        <f t="shared" si="10"/>
        <v xml:space="preserve"> </v>
      </c>
    </row>
    <row r="195" spans="1:9" s="6" customFormat="1" ht="15" customHeight="1" x14ac:dyDescent="0.25">
      <c r="A195" s="90"/>
      <c r="B195" s="89"/>
      <c r="C195" s="89"/>
      <c r="D195" s="91"/>
      <c r="E195" s="91"/>
      <c r="F195" s="297" t="str">
        <f t="shared" si="8"/>
        <v xml:space="preserve"> </v>
      </c>
      <c r="G195" s="297" t="str">
        <f t="shared" si="11"/>
        <v xml:space="preserve"> </v>
      </c>
      <c r="H195" s="297" t="str">
        <f t="shared" si="9"/>
        <v xml:space="preserve"> </v>
      </c>
      <c r="I195" s="297" t="str">
        <f t="shared" si="10"/>
        <v xml:space="preserve"> </v>
      </c>
    </row>
    <row r="196" spans="1:9" s="6" customFormat="1" ht="15" customHeight="1" x14ac:dyDescent="0.25">
      <c r="A196" s="90"/>
      <c r="B196" s="89"/>
      <c r="C196" s="89"/>
      <c r="D196" s="91"/>
      <c r="E196" s="91"/>
      <c r="F196" s="297" t="str">
        <f t="shared" si="8"/>
        <v xml:space="preserve"> </v>
      </c>
      <c r="G196" s="297" t="str">
        <f t="shared" si="11"/>
        <v xml:space="preserve"> </v>
      </c>
      <c r="H196" s="297" t="str">
        <f t="shared" si="9"/>
        <v xml:space="preserve"> </v>
      </c>
      <c r="I196" s="297" t="str">
        <f t="shared" si="10"/>
        <v xml:space="preserve"> </v>
      </c>
    </row>
    <row r="197" spans="1:9" s="6" customFormat="1" ht="15" customHeight="1" x14ac:dyDescent="0.25">
      <c r="A197" s="90"/>
      <c r="B197" s="89"/>
      <c r="C197" s="89"/>
      <c r="D197" s="91"/>
      <c r="E197" s="91"/>
      <c r="F197" s="297" t="str">
        <f t="shared" si="8"/>
        <v xml:space="preserve"> </v>
      </c>
      <c r="G197" s="297" t="str">
        <f t="shared" si="11"/>
        <v xml:space="preserve"> </v>
      </c>
      <c r="H197" s="297" t="str">
        <f t="shared" si="9"/>
        <v xml:space="preserve"> </v>
      </c>
      <c r="I197" s="297" t="str">
        <f t="shared" si="10"/>
        <v xml:space="preserve"> </v>
      </c>
    </row>
    <row r="198" spans="1:9" s="6" customFormat="1" ht="15" customHeight="1" x14ac:dyDescent="0.25">
      <c r="A198" s="90"/>
      <c r="B198" s="89"/>
      <c r="C198" s="89"/>
      <c r="D198" s="91"/>
      <c r="E198" s="91"/>
      <c r="F198" s="297" t="str">
        <f t="shared" si="8"/>
        <v xml:space="preserve"> </v>
      </c>
      <c r="G198" s="297" t="str">
        <f t="shared" si="11"/>
        <v xml:space="preserve"> </v>
      </c>
      <c r="H198" s="297" t="str">
        <f t="shared" si="9"/>
        <v xml:space="preserve"> </v>
      </c>
      <c r="I198" s="297" t="str">
        <f t="shared" si="10"/>
        <v xml:space="preserve"> </v>
      </c>
    </row>
    <row r="199" spans="1:9" s="6" customFormat="1" ht="15" customHeight="1" x14ac:dyDescent="0.25">
      <c r="A199" s="90"/>
      <c r="B199" s="89"/>
      <c r="C199" s="89"/>
      <c r="D199" s="91"/>
      <c r="E199" s="91"/>
      <c r="F199" s="297" t="str">
        <f t="shared" si="8"/>
        <v xml:space="preserve"> </v>
      </c>
      <c r="G199" s="297" t="str">
        <f t="shared" si="11"/>
        <v xml:space="preserve"> </v>
      </c>
      <c r="H199" s="297" t="str">
        <f t="shared" si="9"/>
        <v xml:space="preserve"> </v>
      </c>
      <c r="I199" s="297" t="str">
        <f t="shared" si="10"/>
        <v xml:space="preserve"> </v>
      </c>
    </row>
    <row r="200" spans="1:9" s="6" customFormat="1" ht="15" customHeight="1" x14ac:dyDescent="0.25">
      <c r="A200" s="90"/>
      <c r="B200" s="89"/>
      <c r="C200" s="89"/>
      <c r="D200" s="91"/>
      <c r="E200" s="91"/>
      <c r="F200" s="297" t="str">
        <f t="shared" si="8"/>
        <v xml:space="preserve"> </v>
      </c>
      <c r="G200" s="297" t="str">
        <f t="shared" si="11"/>
        <v xml:space="preserve"> </v>
      </c>
      <c r="H200" s="297" t="str">
        <f t="shared" si="9"/>
        <v xml:space="preserve"> </v>
      </c>
      <c r="I200" s="297" t="str">
        <f t="shared" si="10"/>
        <v xml:space="preserve"> </v>
      </c>
    </row>
    <row r="201" spans="1:9" s="6" customFormat="1" ht="15" customHeight="1" x14ac:dyDescent="0.25">
      <c r="A201" s="90"/>
      <c r="B201" s="89"/>
      <c r="C201" s="89"/>
      <c r="D201" s="91"/>
      <c r="E201" s="91"/>
      <c r="F201" s="297" t="str">
        <f t="shared" ref="F201:F264" si="12">(IF(OR(D201="",E201="",D201=" ",E201=" ")," ",D201*E201))</f>
        <v xml:space="preserve"> </v>
      </c>
      <c r="G201" s="297" t="str">
        <f t="shared" si="11"/>
        <v xml:space="preserve"> </v>
      </c>
      <c r="H201" s="297" t="str">
        <f t="shared" ref="H201:H264" si="13">IF(C201=" ",0,IF(F201=" "," ",F201*C201/100))</f>
        <v xml:space="preserve"> </v>
      </c>
      <c r="I201" s="297" t="str">
        <f t="shared" ref="I201:I264" si="14">IF(F201=" "," ",F201*B201/100)</f>
        <v xml:space="preserve"> </v>
      </c>
    </row>
    <row r="202" spans="1:9" s="6" customFormat="1" ht="15" customHeight="1" x14ac:dyDescent="0.25">
      <c r="A202" s="90"/>
      <c r="B202" s="89"/>
      <c r="C202" s="89"/>
      <c r="D202" s="91"/>
      <c r="E202" s="91"/>
      <c r="F202" s="297" t="str">
        <f t="shared" si="12"/>
        <v xml:space="preserve"> </v>
      </c>
      <c r="G202" s="297" t="str">
        <f t="shared" ref="G202:G265" si="15">IF(F202=" "," ",F202-H202-I202)</f>
        <v xml:space="preserve"> </v>
      </c>
      <c r="H202" s="297" t="str">
        <f t="shared" si="13"/>
        <v xml:space="preserve"> </v>
      </c>
      <c r="I202" s="297" t="str">
        <f t="shared" si="14"/>
        <v xml:space="preserve"> </v>
      </c>
    </row>
    <row r="203" spans="1:9" s="6" customFormat="1" ht="15" customHeight="1" x14ac:dyDescent="0.25">
      <c r="A203" s="90"/>
      <c r="B203" s="89"/>
      <c r="C203" s="89"/>
      <c r="D203" s="91"/>
      <c r="E203" s="91"/>
      <c r="F203" s="297" t="str">
        <f t="shared" si="12"/>
        <v xml:space="preserve"> </v>
      </c>
      <c r="G203" s="297" t="str">
        <f t="shared" si="15"/>
        <v xml:space="preserve"> </v>
      </c>
      <c r="H203" s="297" t="str">
        <f t="shared" si="13"/>
        <v xml:space="preserve"> </v>
      </c>
      <c r="I203" s="297" t="str">
        <f t="shared" si="14"/>
        <v xml:space="preserve"> </v>
      </c>
    </row>
    <row r="204" spans="1:9" s="6" customFormat="1" ht="15" customHeight="1" x14ac:dyDescent="0.25">
      <c r="A204" s="90"/>
      <c r="B204" s="89"/>
      <c r="C204" s="89"/>
      <c r="D204" s="91"/>
      <c r="E204" s="91"/>
      <c r="F204" s="297" t="str">
        <f t="shared" si="12"/>
        <v xml:space="preserve"> </v>
      </c>
      <c r="G204" s="297" t="str">
        <f t="shared" si="15"/>
        <v xml:space="preserve"> </v>
      </c>
      <c r="H204" s="297" t="str">
        <f t="shared" si="13"/>
        <v xml:space="preserve"> </v>
      </c>
      <c r="I204" s="297" t="str">
        <f t="shared" si="14"/>
        <v xml:space="preserve"> </v>
      </c>
    </row>
    <row r="205" spans="1:9" s="6" customFormat="1" ht="15" customHeight="1" x14ac:dyDescent="0.25">
      <c r="A205" s="90"/>
      <c r="B205" s="89"/>
      <c r="C205" s="89"/>
      <c r="D205" s="91"/>
      <c r="E205" s="91"/>
      <c r="F205" s="297" t="str">
        <f t="shared" si="12"/>
        <v xml:space="preserve"> </v>
      </c>
      <c r="G205" s="297" t="str">
        <f t="shared" si="15"/>
        <v xml:space="preserve"> </v>
      </c>
      <c r="H205" s="297" t="str">
        <f t="shared" si="13"/>
        <v xml:space="preserve"> </v>
      </c>
      <c r="I205" s="297" t="str">
        <f t="shared" si="14"/>
        <v xml:space="preserve"> </v>
      </c>
    </row>
    <row r="206" spans="1:9" s="6" customFormat="1" ht="15" customHeight="1" x14ac:dyDescent="0.25">
      <c r="A206" s="90"/>
      <c r="B206" s="89"/>
      <c r="C206" s="89"/>
      <c r="D206" s="91"/>
      <c r="E206" s="91"/>
      <c r="F206" s="297" t="str">
        <f t="shared" si="12"/>
        <v xml:space="preserve"> </v>
      </c>
      <c r="G206" s="297" t="str">
        <f t="shared" si="15"/>
        <v xml:space="preserve"> </v>
      </c>
      <c r="H206" s="297" t="str">
        <f t="shared" si="13"/>
        <v xml:space="preserve"> </v>
      </c>
      <c r="I206" s="297" t="str">
        <f t="shared" si="14"/>
        <v xml:space="preserve"> </v>
      </c>
    </row>
    <row r="207" spans="1:9" s="6" customFormat="1" ht="15" customHeight="1" x14ac:dyDescent="0.25">
      <c r="A207" s="90"/>
      <c r="B207" s="89"/>
      <c r="C207" s="89"/>
      <c r="D207" s="91"/>
      <c r="E207" s="91"/>
      <c r="F207" s="297" t="str">
        <f t="shared" si="12"/>
        <v xml:space="preserve"> </v>
      </c>
      <c r="G207" s="297" t="str">
        <f t="shared" si="15"/>
        <v xml:space="preserve"> </v>
      </c>
      <c r="H207" s="297" t="str">
        <f t="shared" si="13"/>
        <v xml:space="preserve"> </v>
      </c>
      <c r="I207" s="297" t="str">
        <f t="shared" si="14"/>
        <v xml:space="preserve"> </v>
      </c>
    </row>
    <row r="208" spans="1:9" s="6" customFormat="1" ht="15" customHeight="1" x14ac:dyDescent="0.25">
      <c r="A208" s="90"/>
      <c r="B208" s="89"/>
      <c r="C208" s="89"/>
      <c r="D208" s="91"/>
      <c r="E208" s="91"/>
      <c r="F208" s="297" t="str">
        <f t="shared" si="12"/>
        <v xml:space="preserve"> </v>
      </c>
      <c r="G208" s="297" t="str">
        <f t="shared" si="15"/>
        <v xml:space="preserve"> </v>
      </c>
      <c r="H208" s="297" t="str">
        <f t="shared" si="13"/>
        <v xml:space="preserve"> </v>
      </c>
      <c r="I208" s="297" t="str">
        <f t="shared" si="14"/>
        <v xml:space="preserve"> </v>
      </c>
    </row>
    <row r="209" spans="1:9" s="6" customFormat="1" ht="15" customHeight="1" x14ac:dyDescent="0.25">
      <c r="A209" s="90"/>
      <c r="B209" s="89"/>
      <c r="C209" s="89"/>
      <c r="D209" s="91"/>
      <c r="E209" s="91"/>
      <c r="F209" s="297" t="str">
        <f t="shared" si="12"/>
        <v xml:space="preserve"> </v>
      </c>
      <c r="G209" s="297" t="str">
        <f t="shared" si="15"/>
        <v xml:space="preserve"> </v>
      </c>
      <c r="H209" s="297" t="str">
        <f t="shared" si="13"/>
        <v xml:space="preserve"> </v>
      </c>
      <c r="I209" s="297" t="str">
        <f t="shared" si="14"/>
        <v xml:space="preserve"> </v>
      </c>
    </row>
    <row r="210" spans="1:9" s="6" customFormat="1" ht="15" customHeight="1" x14ac:dyDescent="0.25">
      <c r="A210" s="90"/>
      <c r="B210" s="89"/>
      <c r="C210" s="89"/>
      <c r="D210" s="91"/>
      <c r="E210" s="91"/>
      <c r="F210" s="297" t="str">
        <f t="shared" si="12"/>
        <v xml:space="preserve"> </v>
      </c>
      <c r="G210" s="297" t="str">
        <f t="shared" si="15"/>
        <v xml:space="preserve"> </v>
      </c>
      <c r="H210" s="297" t="str">
        <f t="shared" si="13"/>
        <v xml:space="preserve"> </v>
      </c>
      <c r="I210" s="297" t="str">
        <f t="shared" si="14"/>
        <v xml:space="preserve"> </v>
      </c>
    </row>
    <row r="211" spans="1:9" s="6" customFormat="1" ht="15" customHeight="1" x14ac:dyDescent="0.25">
      <c r="A211" s="90"/>
      <c r="B211" s="89"/>
      <c r="C211" s="89"/>
      <c r="D211" s="91"/>
      <c r="E211" s="91"/>
      <c r="F211" s="297" t="str">
        <f t="shared" si="12"/>
        <v xml:space="preserve"> </v>
      </c>
      <c r="G211" s="297" t="str">
        <f t="shared" si="15"/>
        <v xml:space="preserve"> </v>
      </c>
      <c r="H211" s="297" t="str">
        <f t="shared" si="13"/>
        <v xml:space="preserve"> </v>
      </c>
      <c r="I211" s="297" t="str">
        <f t="shared" si="14"/>
        <v xml:space="preserve"> </v>
      </c>
    </row>
    <row r="212" spans="1:9" s="6" customFormat="1" ht="15" customHeight="1" x14ac:dyDescent="0.25">
      <c r="A212" s="90"/>
      <c r="B212" s="89"/>
      <c r="C212" s="89"/>
      <c r="D212" s="91"/>
      <c r="E212" s="91"/>
      <c r="F212" s="297" t="str">
        <f t="shared" si="12"/>
        <v xml:space="preserve"> </v>
      </c>
      <c r="G212" s="297" t="str">
        <f t="shared" si="15"/>
        <v xml:space="preserve"> </v>
      </c>
      <c r="H212" s="297" t="str">
        <f t="shared" si="13"/>
        <v xml:space="preserve"> </v>
      </c>
      <c r="I212" s="297" t="str">
        <f t="shared" si="14"/>
        <v xml:space="preserve"> </v>
      </c>
    </row>
    <row r="213" spans="1:9" s="6" customFormat="1" ht="15" customHeight="1" x14ac:dyDescent="0.25">
      <c r="A213" s="90"/>
      <c r="B213" s="89"/>
      <c r="C213" s="89"/>
      <c r="D213" s="91"/>
      <c r="E213" s="91"/>
      <c r="F213" s="297" t="str">
        <f t="shared" si="12"/>
        <v xml:space="preserve"> </v>
      </c>
      <c r="G213" s="297" t="str">
        <f t="shared" si="15"/>
        <v xml:space="preserve"> </v>
      </c>
      <c r="H213" s="297" t="str">
        <f t="shared" si="13"/>
        <v xml:space="preserve"> </v>
      </c>
      <c r="I213" s="297" t="str">
        <f t="shared" si="14"/>
        <v xml:space="preserve"> </v>
      </c>
    </row>
    <row r="214" spans="1:9" s="6" customFormat="1" ht="15" customHeight="1" x14ac:dyDescent="0.25">
      <c r="A214" s="90"/>
      <c r="B214" s="89"/>
      <c r="C214" s="89"/>
      <c r="D214" s="91"/>
      <c r="E214" s="91"/>
      <c r="F214" s="297" t="str">
        <f t="shared" si="12"/>
        <v xml:space="preserve"> </v>
      </c>
      <c r="G214" s="297" t="str">
        <f t="shared" si="15"/>
        <v xml:space="preserve"> </v>
      </c>
      <c r="H214" s="297" t="str">
        <f t="shared" si="13"/>
        <v xml:space="preserve"> </v>
      </c>
      <c r="I214" s="297" t="str">
        <f t="shared" si="14"/>
        <v xml:space="preserve"> </v>
      </c>
    </row>
    <row r="215" spans="1:9" s="6" customFormat="1" ht="15" customHeight="1" x14ac:dyDescent="0.25">
      <c r="A215" s="90"/>
      <c r="B215" s="89"/>
      <c r="C215" s="89"/>
      <c r="D215" s="91"/>
      <c r="E215" s="91"/>
      <c r="F215" s="297" t="str">
        <f t="shared" si="12"/>
        <v xml:space="preserve"> </v>
      </c>
      <c r="G215" s="297" t="str">
        <f t="shared" si="15"/>
        <v xml:space="preserve"> </v>
      </c>
      <c r="H215" s="297" t="str">
        <f t="shared" si="13"/>
        <v xml:space="preserve"> </v>
      </c>
      <c r="I215" s="297" t="str">
        <f t="shared" si="14"/>
        <v xml:space="preserve"> </v>
      </c>
    </row>
    <row r="216" spans="1:9" s="6" customFormat="1" ht="15" customHeight="1" x14ac:dyDescent="0.25">
      <c r="A216" s="90"/>
      <c r="B216" s="89"/>
      <c r="C216" s="89"/>
      <c r="D216" s="91"/>
      <c r="E216" s="91"/>
      <c r="F216" s="297" t="str">
        <f t="shared" si="12"/>
        <v xml:space="preserve"> </v>
      </c>
      <c r="G216" s="297" t="str">
        <f t="shared" si="15"/>
        <v xml:space="preserve"> </v>
      </c>
      <c r="H216" s="297" t="str">
        <f t="shared" si="13"/>
        <v xml:space="preserve"> </v>
      </c>
      <c r="I216" s="297" t="str">
        <f t="shared" si="14"/>
        <v xml:space="preserve"> </v>
      </c>
    </row>
    <row r="217" spans="1:9" s="6" customFormat="1" ht="15" customHeight="1" x14ac:dyDescent="0.25">
      <c r="A217" s="90"/>
      <c r="B217" s="89"/>
      <c r="C217" s="89"/>
      <c r="D217" s="91"/>
      <c r="E217" s="91"/>
      <c r="F217" s="297" t="str">
        <f t="shared" si="12"/>
        <v xml:space="preserve"> </v>
      </c>
      <c r="G217" s="297" t="str">
        <f t="shared" si="15"/>
        <v xml:space="preserve"> </v>
      </c>
      <c r="H217" s="297" t="str">
        <f t="shared" si="13"/>
        <v xml:space="preserve"> </v>
      </c>
      <c r="I217" s="297" t="str">
        <f t="shared" si="14"/>
        <v xml:space="preserve"> </v>
      </c>
    </row>
    <row r="218" spans="1:9" s="6" customFormat="1" ht="15" customHeight="1" x14ac:dyDescent="0.25">
      <c r="A218" s="90"/>
      <c r="B218" s="89"/>
      <c r="C218" s="89"/>
      <c r="D218" s="91"/>
      <c r="E218" s="91"/>
      <c r="F218" s="297" t="str">
        <f t="shared" si="12"/>
        <v xml:space="preserve"> </v>
      </c>
      <c r="G218" s="297" t="str">
        <f t="shared" si="15"/>
        <v xml:space="preserve"> </v>
      </c>
      <c r="H218" s="297" t="str">
        <f t="shared" si="13"/>
        <v xml:space="preserve"> </v>
      </c>
      <c r="I218" s="297" t="str">
        <f t="shared" si="14"/>
        <v xml:space="preserve"> </v>
      </c>
    </row>
    <row r="219" spans="1:9" s="6" customFormat="1" ht="15" customHeight="1" x14ac:dyDescent="0.25">
      <c r="A219" s="90"/>
      <c r="B219" s="89"/>
      <c r="C219" s="89"/>
      <c r="D219" s="91"/>
      <c r="E219" s="91"/>
      <c r="F219" s="297" t="str">
        <f t="shared" si="12"/>
        <v xml:space="preserve"> </v>
      </c>
      <c r="G219" s="297" t="str">
        <f t="shared" si="15"/>
        <v xml:space="preserve"> </v>
      </c>
      <c r="H219" s="297" t="str">
        <f t="shared" si="13"/>
        <v xml:space="preserve"> </v>
      </c>
      <c r="I219" s="297" t="str">
        <f t="shared" si="14"/>
        <v xml:space="preserve"> </v>
      </c>
    </row>
    <row r="220" spans="1:9" s="6" customFormat="1" ht="15" customHeight="1" x14ac:dyDescent="0.25">
      <c r="A220" s="90"/>
      <c r="B220" s="89"/>
      <c r="C220" s="89"/>
      <c r="D220" s="91"/>
      <c r="E220" s="91"/>
      <c r="F220" s="297" t="str">
        <f t="shared" si="12"/>
        <v xml:space="preserve"> </v>
      </c>
      <c r="G220" s="297" t="str">
        <f t="shared" si="15"/>
        <v xml:space="preserve"> </v>
      </c>
      <c r="H220" s="297" t="str">
        <f t="shared" si="13"/>
        <v xml:space="preserve"> </v>
      </c>
      <c r="I220" s="297" t="str">
        <f t="shared" si="14"/>
        <v xml:space="preserve"> </v>
      </c>
    </row>
    <row r="221" spans="1:9" s="6" customFormat="1" ht="15" customHeight="1" x14ac:dyDescent="0.25">
      <c r="A221" s="90"/>
      <c r="B221" s="89"/>
      <c r="C221" s="89"/>
      <c r="D221" s="91"/>
      <c r="E221" s="91"/>
      <c r="F221" s="297" t="str">
        <f t="shared" si="12"/>
        <v xml:space="preserve"> </v>
      </c>
      <c r="G221" s="297" t="str">
        <f t="shared" si="15"/>
        <v xml:space="preserve"> </v>
      </c>
      <c r="H221" s="297" t="str">
        <f t="shared" si="13"/>
        <v xml:space="preserve"> </v>
      </c>
      <c r="I221" s="297" t="str">
        <f t="shared" si="14"/>
        <v xml:space="preserve"> </v>
      </c>
    </row>
    <row r="222" spans="1:9" s="6" customFormat="1" ht="15" customHeight="1" x14ac:dyDescent="0.25">
      <c r="A222" s="90"/>
      <c r="B222" s="89"/>
      <c r="C222" s="89"/>
      <c r="D222" s="91"/>
      <c r="E222" s="91"/>
      <c r="F222" s="297" t="str">
        <f t="shared" si="12"/>
        <v xml:space="preserve"> </v>
      </c>
      <c r="G222" s="297" t="str">
        <f t="shared" si="15"/>
        <v xml:space="preserve"> </v>
      </c>
      <c r="H222" s="297" t="str">
        <f t="shared" si="13"/>
        <v xml:space="preserve"> </v>
      </c>
      <c r="I222" s="297" t="str">
        <f t="shared" si="14"/>
        <v xml:space="preserve"> </v>
      </c>
    </row>
    <row r="223" spans="1:9" s="6" customFormat="1" ht="15" customHeight="1" x14ac:dyDescent="0.25">
      <c r="A223" s="90"/>
      <c r="B223" s="89"/>
      <c r="C223" s="89"/>
      <c r="D223" s="91"/>
      <c r="E223" s="91"/>
      <c r="F223" s="297" t="str">
        <f t="shared" si="12"/>
        <v xml:space="preserve"> </v>
      </c>
      <c r="G223" s="297" t="str">
        <f t="shared" si="15"/>
        <v xml:space="preserve"> </v>
      </c>
      <c r="H223" s="297" t="str">
        <f t="shared" si="13"/>
        <v xml:space="preserve"> </v>
      </c>
      <c r="I223" s="297" t="str">
        <f t="shared" si="14"/>
        <v xml:space="preserve"> </v>
      </c>
    </row>
    <row r="224" spans="1:9" s="6" customFormat="1" ht="15" customHeight="1" x14ac:dyDescent="0.25">
      <c r="A224" s="90"/>
      <c r="B224" s="89"/>
      <c r="C224" s="89"/>
      <c r="D224" s="91"/>
      <c r="E224" s="91"/>
      <c r="F224" s="297" t="str">
        <f t="shared" si="12"/>
        <v xml:space="preserve"> </v>
      </c>
      <c r="G224" s="297" t="str">
        <f t="shared" si="15"/>
        <v xml:space="preserve"> </v>
      </c>
      <c r="H224" s="297" t="str">
        <f t="shared" si="13"/>
        <v xml:space="preserve"> </v>
      </c>
      <c r="I224" s="297" t="str">
        <f t="shared" si="14"/>
        <v xml:space="preserve"> </v>
      </c>
    </row>
    <row r="225" spans="1:9" s="6" customFormat="1" ht="15" customHeight="1" x14ac:dyDescent="0.25">
      <c r="A225" s="90"/>
      <c r="B225" s="89"/>
      <c r="C225" s="89"/>
      <c r="D225" s="91"/>
      <c r="E225" s="91"/>
      <c r="F225" s="297" t="str">
        <f t="shared" si="12"/>
        <v xml:space="preserve"> </v>
      </c>
      <c r="G225" s="297" t="str">
        <f t="shared" si="15"/>
        <v xml:space="preserve"> </v>
      </c>
      <c r="H225" s="297" t="str">
        <f t="shared" si="13"/>
        <v xml:space="preserve"> </v>
      </c>
      <c r="I225" s="297" t="str">
        <f t="shared" si="14"/>
        <v xml:space="preserve"> </v>
      </c>
    </row>
    <row r="226" spans="1:9" s="6" customFormat="1" ht="15" customHeight="1" x14ac:dyDescent="0.25">
      <c r="A226" s="90"/>
      <c r="B226" s="89"/>
      <c r="C226" s="89"/>
      <c r="D226" s="91"/>
      <c r="E226" s="91"/>
      <c r="F226" s="297" t="str">
        <f t="shared" si="12"/>
        <v xml:space="preserve"> </v>
      </c>
      <c r="G226" s="297" t="str">
        <f t="shared" si="15"/>
        <v xml:space="preserve"> </v>
      </c>
      <c r="H226" s="297" t="str">
        <f t="shared" si="13"/>
        <v xml:space="preserve"> </v>
      </c>
      <c r="I226" s="297" t="str">
        <f t="shared" si="14"/>
        <v xml:space="preserve"> </v>
      </c>
    </row>
    <row r="227" spans="1:9" s="6" customFormat="1" ht="15" customHeight="1" x14ac:dyDescent="0.25">
      <c r="A227" s="90"/>
      <c r="B227" s="89"/>
      <c r="C227" s="89"/>
      <c r="D227" s="91"/>
      <c r="E227" s="91"/>
      <c r="F227" s="297" t="str">
        <f t="shared" si="12"/>
        <v xml:space="preserve"> </v>
      </c>
      <c r="G227" s="297" t="str">
        <f t="shared" si="15"/>
        <v xml:space="preserve"> </v>
      </c>
      <c r="H227" s="297" t="str">
        <f t="shared" si="13"/>
        <v xml:space="preserve"> </v>
      </c>
      <c r="I227" s="297" t="str">
        <f t="shared" si="14"/>
        <v xml:space="preserve"> </v>
      </c>
    </row>
    <row r="228" spans="1:9" s="6" customFormat="1" ht="15" customHeight="1" x14ac:dyDescent="0.25">
      <c r="A228" s="90"/>
      <c r="B228" s="89"/>
      <c r="C228" s="89"/>
      <c r="D228" s="91"/>
      <c r="E228" s="91"/>
      <c r="F228" s="297" t="str">
        <f t="shared" si="12"/>
        <v xml:space="preserve"> </v>
      </c>
      <c r="G228" s="297" t="str">
        <f t="shared" si="15"/>
        <v xml:space="preserve"> </v>
      </c>
      <c r="H228" s="297" t="str">
        <f t="shared" si="13"/>
        <v xml:space="preserve"> </v>
      </c>
      <c r="I228" s="297" t="str">
        <f t="shared" si="14"/>
        <v xml:space="preserve"> </v>
      </c>
    </row>
    <row r="229" spans="1:9" s="6" customFormat="1" ht="15" customHeight="1" x14ac:dyDescent="0.25">
      <c r="A229" s="90"/>
      <c r="B229" s="89"/>
      <c r="C229" s="89"/>
      <c r="D229" s="91"/>
      <c r="E229" s="91"/>
      <c r="F229" s="297" t="str">
        <f t="shared" si="12"/>
        <v xml:space="preserve"> </v>
      </c>
      <c r="G229" s="297" t="str">
        <f t="shared" si="15"/>
        <v xml:space="preserve"> </v>
      </c>
      <c r="H229" s="297" t="str">
        <f t="shared" si="13"/>
        <v xml:space="preserve"> </v>
      </c>
      <c r="I229" s="297" t="str">
        <f t="shared" si="14"/>
        <v xml:space="preserve"> </v>
      </c>
    </row>
    <row r="230" spans="1:9" s="6" customFormat="1" ht="15" customHeight="1" x14ac:dyDescent="0.25">
      <c r="A230" s="90"/>
      <c r="B230" s="89"/>
      <c r="C230" s="89"/>
      <c r="D230" s="91"/>
      <c r="E230" s="91"/>
      <c r="F230" s="297" t="str">
        <f t="shared" si="12"/>
        <v xml:space="preserve"> </v>
      </c>
      <c r="G230" s="297" t="str">
        <f t="shared" si="15"/>
        <v xml:space="preserve"> </v>
      </c>
      <c r="H230" s="297" t="str">
        <f t="shared" si="13"/>
        <v xml:space="preserve"> </v>
      </c>
      <c r="I230" s="297" t="str">
        <f t="shared" si="14"/>
        <v xml:space="preserve"> </v>
      </c>
    </row>
    <row r="231" spans="1:9" s="6" customFormat="1" ht="15" customHeight="1" x14ac:dyDescent="0.25">
      <c r="A231" s="90"/>
      <c r="B231" s="89"/>
      <c r="C231" s="89"/>
      <c r="D231" s="91"/>
      <c r="E231" s="91"/>
      <c r="F231" s="297" t="str">
        <f t="shared" si="12"/>
        <v xml:space="preserve"> </v>
      </c>
      <c r="G231" s="297" t="str">
        <f t="shared" si="15"/>
        <v xml:space="preserve"> </v>
      </c>
      <c r="H231" s="297" t="str">
        <f t="shared" si="13"/>
        <v xml:space="preserve"> </v>
      </c>
      <c r="I231" s="297" t="str">
        <f t="shared" si="14"/>
        <v xml:space="preserve"> </v>
      </c>
    </row>
    <row r="232" spans="1:9" s="6" customFormat="1" ht="15" customHeight="1" x14ac:dyDescent="0.25">
      <c r="A232" s="90"/>
      <c r="B232" s="89"/>
      <c r="C232" s="89"/>
      <c r="D232" s="91"/>
      <c r="E232" s="91"/>
      <c r="F232" s="297" t="str">
        <f t="shared" si="12"/>
        <v xml:space="preserve"> </v>
      </c>
      <c r="G232" s="297" t="str">
        <f t="shared" si="15"/>
        <v xml:space="preserve"> </v>
      </c>
      <c r="H232" s="297" t="str">
        <f t="shared" si="13"/>
        <v xml:space="preserve"> </v>
      </c>
      <c r="I232" s="297" t="str">
        <f t="shared" si="14"/>
        <v xml:space="preserve"> </v>
      </c>
    </row>
    <row r="233" spans="1:9" s="6" customFormat="1" ht="15" customHeight="1" x14ac:dyDescent="0.25">
      <c r="A233" s="90"/>
      <c r="B233" s="89"/>
      <c r="C233" s="89"/>
      <c r="D233" s="91"/>
      <c r="E233" s="91"/>
      <c r="F233" s="297" t="str">
        <f t="shared" si="12"/>
        <v xml:space="preserve"> </v>
      </c>
      <c r="G233" s="297" t="str">
        <f t="shared" si="15"/>
        <v xml:space="preserve"> </v>
      </c>
      <c r="H233" s="297" t="str">
        <f t="shared" si="13"/>
        <v xml:space="preserve"> </v>
      </c>
      <c r="I233" s="297" t="str">
        <f t="shared" si="14"/>
        <v xml:space="preserve"> </v>
      </c>
    </row>
    <row r="234" spans="1:9" s="6" customFormat="1" ht="15" customHeight="1" x14ac:dyDescent="0.25">
      <c r="A234" s="90"/>
      <c r="B234" s="89"/>
      <c r="C234" s="89"/>
      <c r="D234" s="91"/>
      <c r="E234" s="91"/>
      <c r="F234" s="297" t="str">
        <f t="shared" si="12"/>
        <v xml:space="preserve"> </v>
      </c>
      <c r="G234" s="297" t="str">
        <f t="shared" si="15"/>
        <v xml:space="preserve"> </v>
      </c>
      <c r="H234" s="297" t="str">
        <f t="shared" si="13"/>
        <v xml:space="preserve"> </v>
      </c>
      <c r="I234" s="297" t="str">
        <f t="shared" si="14"/>
        <v xml:space="preserve"> </v>
      </c>
    </row>
    <row r="235" spans="1:9" s="6" customFormat="1" ht="15" customHeight="1" x14ac:dyDescent="0.25">
      <c r="A235" s="90"/>
      <c r="B235" s="89"/>
      <c r="C235" s="89"/>
      <c r="D235" s="91"/>
      <c r="E235" s="91"/>
      <c r="F235" s="297" t="str">
        <f t="shared" si="12"/>
        <v xml:space="preserve"> </v>
      </c>
      <c r="G235" s="297" t="str">
        <f t="shared" si="15"/>
        <v xml:space="preserve"> </v>
      </c>
      <c r="H235" s="297" t="str">
        <f t="shared" si="13"/>
        <v xml:space="preserve"> </v>
      </c>
      <c r="I235" s="297" t="str">
        <f t="shared" si="14"/>
        <v xml:space="preserve"> </v>
      </c>
    </row>
    <row r="236" spans="1:9" s="6" customFormat="1" ht="15" customHeight="1" x14ac:dyDescent="0.25">
      <c r="A236" s="90"/>
      <c r="B236" s="89"/>
      <c r="C236" s="89"/>
      <c r="D236" s="91"/>
      <c r="E236" s="91"/>
      <c r="F236" s="297" t="str">
        <f t="shared" si="12"/>
        <v xml:space="preserve"> </v>
      </c>
      <c r="G236" s="297" t="str">
        <f t="shared" si="15"/>
        <v xml:space="preserve"> </v>
      </c>
      <c r="H236" s="297" t="str">
        <f t="shared" si="13"/>
        <v xml:space="preserve"> </v>
      </c>
      <c r="I236" s="297" t="str">
        <f t="shared" si="14"/>
        <v xml:space="preserve"> </v>
      </c>
    </row>
    <row r="237" spans="1:9" s="6" customFormat="1" ht="15" customHeight="1" x14ac:dyDescent="0.25">
      <c r="A237" s="90"/>
      <c r="B237" s="89"/>
      <c r="C237" s="89"/>
      <c r="D237" s="91"/>
      <c r="E237" s="91"/>
      <c r="F237" s="297" t="str">
        <f t="shared" si="12"/>
        <v xml:space="preserve"> </v>
      </c>
      <c r="G237" s="297" t="str">
        <f t="shared" si="15"/>
        <v xml:space="preserve"> </v>
      </c>
      <c r="H237" s="297" t="str">
        <f t="shared" si="13"/>
        <v xml:space="preserve"> </v>
      </c>
      <c r="I237" s="297" t="str">
        <f t="shared" si="14"/>
        <v xml:space="preserve"> </v>
      </c>
    </row>
    <row r="238" spans="1:9" s="6" customFormat="1" ht="15" customHeight="1" x14ac:dyDescent="0.25">
      <c r="A238" s="90"/>
      <c r="B238" s="89"/>
      <c r="C238" s="89"/>
      <c r="D238" s="91"/>
      <c r="E238" s="91"/>
      <c r="F238" s="297" t="str">
        <f t="shared" si="12"/>
        <v xml:space="preserve"> </v>
      </c>
      <c r="G238" s="297" t="str">
        <f t="shared" si="15"/>
        <v xml:space="preserve"> </v>
      </c>
      <c r="H238" s="297" t="str">
        <f t="shared" si="13"/>
        <v xml:space="preserve"> </v>
      </c>
      <c r="I238" s="297" t="str">
        <f t="shared" si="14"/>
        <v xml:space="preserve"> </v>
      </c>
    </row>
    <row r="239" spans="1:9" s="6" customFormat="1" ht="15" customHeight="1" x14ac:dyDescent="0.25">
      <c r="A239" s="90"/>
      <c r="B239" s="89"/>
      <c r="C239" s="89"/>
      <c r="D239" s="91"/>
      <c r="E239" s="91"/>
      <c r="F239" s="297" t="str">
        <f t="shared" si="12"/>
        <v xml:space="preserve"> </v>
      </c>
      <c r="G239" s="297" t="str">
        <f t="shared" si="15"/>
        <v xml:space="preserve"> </v>
      </c>
      <c r="H239" s="297" t="str">
        <f t="shared" si="13"/>
        <v xml:space="preserve"> </v>
      </c>
      <c r="I239" s="297" t="str">
        <f t="shared" si="14"/>
        <v xml:space="preserve"> </v>
      </c>
    </row>
    <row r="240" spans="1:9" s="6" customFormat="1" ht="15" customHeight="1" x14ac:dyDescent="0.25">
      <c r="A240" s="90"/>
      <c r="B240" s="89"/>
      <c r="C240" s="89"/>
      <c r="D240" s="91"/>
      <c r="E240" s="91"/>
      <c r="F240" s="297" t="str">
        <f t="shared" si="12"/>
        <v xml:space="preserve"> </v>
      </c>
      <c r="G240" s="297" t="str">
        <f t="shared" si="15"/>
        <v xml:space="preserve"> </v>
      </c>
      <c r="H240" s="297" t="str">
        <f t="shared" si="13"/>
        <v xml:space="preserve"> </v>
      </c>
      <c r="I240" s="297" t="str">
        <f t="shared" si="14"/>
        <v xml:space="preserve"> </v>
      </c>
    </row>
    <row r="241" spans="1:9" s="6" customFormat="1" ht="15" customHeight="1" x14ac:dyDescent="0.25">
      <c r="A241" s="90"/>
      <c r="B241" s="89"/>
      <c r="C241" s="89"/>
      <c r="D241" s="91"/>
      <c r="E241" s="91"/>
      <c r="F241" s="297" t="str">
        <f t="shared" si="12"/>
        <v xml:space="preserve"> </v>
      </c>
      <c r="G241" s="297" t="str">
        <f t="shared" si="15"/>
        <v xml:space="preserve"> </v>
      </c>
      <c r="H241" s="297" t="str">
        <f t="shared" si="13"/>
        <v xml:space="preserve"> </v>
      </c>
      <c r="I241" s="297" t="str">
        <f t="shared" si="14"/>
        <v xml:space="preserve"> </v>
      </c>
    </row>
    <row r="242" spans="1:9" s="6" customFormat="1" ht="15" customHeight="1" x14ac:dyDescent="0.25">
      <c r="A242" s="90"/>
      <c r="B242" s="89"/>
      <c r="C242" s="89"/>
      <c r="D242" s="91"/>
      <c r="E242" s="91"/>
      <c r="F242" s="297" t="str">
        <f t="shared" si="12"/>
        <v xml:space="preserve"> </v>
      </c>
      <c r="G242" s="297" t="str">
        <f t="shared" si="15"/>
        <v xml:space="preserve"> </v>
      </c>
      <c r="H242" s="297" t="str">
        <f t="shared" si="13"/>
        <v xml:space="preserve"> </v>
      </c>
      <c r="I242" s="297" t="str">
        <f t="shared" si="14"/>
        <v xml:space="preserve"> </v>
      </c>
    </row>
    <row r="243" spans="1:9" s="6" customFormat="1" ht="15" customHeight="1" x14ac:dyDescent="0.25">
      <c r="A243" s="90"/>
      <c r="B243" s="89"/>
      <c r="C243" s="89"/>
      <c r="D243" s="91"/>
      <c r="E243" s="91"/>
      <c r="F243" s="297" t="str">
        <f t="shared" si="12"/>
        <v xml:space="preserve"> </v>
      </c>
      <c r="G243" s="297" t="str">
        <f t="shared" si="15"/>
        <v xml:space="preserve"> </v>
      </c>
      <c r="H243" s="297" t="str">
        <f t="shared" si="13"/>
        <v xml:space="preserve"> </v>
      </c>
      <c r="I243" s="297" t="str">
        <f t="shared" si="14"/>
        <v xml:space="preserve"> </v>
      </c>
    </row>
    <row r="244" spans="1:9" s="6" customFormat="1" ht="15" customHeight="1" x14ac:dyDescent="0.25">
      <c r="A244" s="90"/>
      <c r="B244" s="89"/>
      <c r="C244" s="89"/>
      <c r="D244" s="91"/>
      <c r="E244" s="91"/>
      <c r="F244" s="297" t="str">
        <f t="shared" si="12"/>
        <v xml:space="preserve"> </v>
      </c>
      <c r="G244" s="297" t="str">
        <f t="shared" si="15"/>
        <v xml:space="preserve"> </v>
      </c>
      <c r="H244" s="297" t="str">
        <f t="shared" si="13"/>
        <v xml:space="preserve"> </v>
      </c>
      <c r="I244" s="297" t="str">
        <f t="shared" si="14"/>
        <v xml:space="preserve"> </v>
      </c>
    </row>
    <row r="245" spans="1:9" s="6" customFormat="1" ht="15" customHeight="1" x14ac:dyDescent="0.25">
      <c r="A245" s="90"/>
      <c r="B245" s="89"/>
      <c r="C245" s="89"/>
      <c r="D245" s="91"/>
      <c r="E245" s="91"/>
      <c r="F245" s="297" t="str">
        <f t="shared" si="12"/>
        <v xml:space="preserve"> </v>
      </c>
      <c r="G245" s="297" t="str">
        <f t="shared" si="15"/>
        <v xml:space="preserve"> </v>
      </c>
      <c r="H245" s="297" t="str">
        <f t="shared" si="13"/>
        <v xml:space="preserve"> </v>
      </c>
      <c r="I245" s="297" t="str">
        <f t="shared" si="14"/>
        <v xml:space="preserve"> </v>
      </c>
    </row>
    <row r="246" spans="1:9" s="6" customFormat="1" ht="15" customHeight="1" x14ac:dyDescent="0.25">
      <c r="A246" s="90"/>
      <c r="B246" s="89"/>
      <c r="C246" s="89"/>
      <c r="D246" s="91"/>
      <c r="E246" s="91"/>
      <c r="F246" s="297" t="str">
        <f t="shared" si="12"/>
        <v xml:space="preserve"> </v>
      </c>
      <c r="G246" s="297" t="str">
        <f t="shared" si="15"/>
        <v xml:space="preserve"> </v>
      </c>
      <c r="H246" s="297" t="str">
        <f t="shared" si="13"/>
        <v xml:space="preserve"> </v>
      </c>
      <c r="I246" s="297" t="str">
        <f t="shared" si="14"/>
        <v xml:space="preserve"> </v>
      </c>
    </row>
    <row r="247" spans="1:9" s="6" customFormat="1" ht="15" customHeight="1" x14ac:dyDescent="0.25">
      <c r="A247" s="90"/>
      <c r="B247" s="89"/>
      <c r="C247" s="89"/>
      <c r="D247" s="91"/>
      <c r="E247" s="91"/>
      <c r="F247" s="297" t="str">
        <f t="shared" si="12"/>
        <v xml:space="preserve"> </v>
      </c>
      <c r="G247" s="297" t="str">
        <f t="shared" si="15"/>
        <v xml:space="preserve"> </v>
      </c>
      <c r="H247" s="297" t="str">
        <f t="shared" si="13"/>
        <v xml:space="preserve"> </v>
      </c>
      <c r="I247" s="297" t="str">
        <f t="shared" si="14"/>
        <v xml:space="preserve"> </v>
      </c>
    </row>
    <row r="248" spans="1:9" s="6" customFormat="1" ht="15" customHeight="1" x14ac:dyDescent="0.25">
      <c r="A248" s="90"/>
      <c r="B248" s="89"/>
      <c r="C248" s="89"/>
      <c r="D248" s="91"/>
      <c r="E248" s="91"/>
      <c r="F248" s="297" t="str">
        <f t="shared" si="12"/>
        <v xml:space="preserve"> </v>
      </c>
      <c r="G248" s="297" t="str">
        <f t="shared" si="15"/>
        <v xml:space="preserve"> </v>
      </c>
      <c r="H248" s="297" t="str">
        <f t="shared" si="13"/>
        <v xml:space="preserve"> </v>
      </c>
      <c r="I248" s="297" t="str">
        <f t="shared" si="14"/>
        <v xml:space="preserve"> </v>
      </c>
    </row>
    <row r="249" spans="1:9" s="6" customFormat="1" ht="15" customHeight="1" x14ac:dyDescent="0.25">
      <c r="A249" s="90"/>
      <c r="B249" s="89"/>
      <c r="C249" s="89"/>
      <c r="D249" s="91"/>
      <c r="E249" s="91"/>
      <c r="F249" s="297" t="str">
        <f t="shared" si="12"/>
        <v xml:space="preserve"> </v>
      </c>
      <c r="G249" s="297" t="str">
        <f t="shared" si="15"/>
        <v xml:space="preserve"> </v>
      </c>
      <c r="H249" s="297" t="str">
        <f t="shared" si="13"/>
        <v xml:space="preserve"> </v>
      </c>
      <c r="I249" s="297" t="str">
        <f t="shared" si="14"/>
        <v xml:space="preserve"> </v>
      </c>
    </row>
    <row r="250" spans="1:9" s="6" customFormat="1" ht="15" customHeight="1" x14ac:dyDescent="0.25">
      <c r="A250" s="90"/>
      <c r="B250" s="89"/>
      <c r="C250" s="89"/>
      <c r="D250" s="91"/>
      <c r="E250" s="91"/>
      <c r="F250" s="297" t="str">
        <f t="shared" si="12"/>
        <v xml:space="preserve"> </v>
      </c>
      <c r="G250" s="297" t="str">
        <f t="shared" si="15"/>
        <v xml:space="preserve"> </v>
      </c>
      <c r="H250" s="297" t="str">
        <f t="shared" si="13"/>
        <v xml:space="preserve"> </v>
      </c>
      <c r="I250" s="297" t="str">
        <f t="shared" si="14"/>
        <v xml:space="preserve"> </v>
      </c>
    </row>
    <row r="251" spans="1:9" s="6" customFormat="1" ht="15" customHeight="1" x14ac:dyDescent="0.25">
      <c r="A251" s="90"/>
      <c r="B251" s="89"/>
      <c r="C251" s="89"/>
      <c r="D251" s="91"/>
      <c r="E251" s="91"/>
      <c r="F251" s="297" t="str">
        <f t="shared" si="12"/>
        <v xml:space="preserve"> </v>
      </c>
      <c r="G251" s="297" t="str">
        <f t="shared" si="15"/>
        <v xml:space="preserve"> </v>
      </c>
      <c r="H251" s="297" t="str">
        <f t="shared" si="13"/>
        <v xml:space="preserve"> </v>
      </c>
      <c r="I251" s="297" t="str">
        <f t="shared" si="14"/>
        <v xml:space="preserve"> </v>
      </c>
    </row>
    <row r="252" spans="1:9" s="6" customFormat="1" ht="15" customHeight="1" x14ac:dyDescent="0.25">
      <c r="A252" s="90"/>
      <c r="B252" s="89"/>
      <c r="C252" s="89"/>
      <c r="D252" s="91"/>
      <c r="E252" s="91"/>
      <c r="F252" s="297" t="str">
        <f t="shared" si="12"/>
        <v xml:space="preserve"> </v>
      </c>
      <c r="G252" s="297" t="str">
        <f t="shared" si="15"/>
        <v xml:space="preserve"> </v>
      </c>
      <c r="H252" s="297" t="str">
        <f t="shared" si="13"/>
        <v xml:space="preserve"> </v>
      </c>
      <c r="I252" s="297" t="str">
        <f t="shared" si="14"/>
        <v xml:space="preserve"> </v>
      </c>
    </row>
    <row r="253" spans="1:9" s="6" customFormat="1" ht="15" customHeight="1" x14ac:dyDescent="0.25">
      <c r="A253" s="90"/>
      <c r="B253" s="89"/>
      <c r="C253" s="89"/>
      <c r="D253" s="91"/>
      <c r="E253" s="91"/>
      <c r="F253" s="297" t="str">
        <f t="shared" si="12"/>
        <v xml:space="preserve"> </v>
      </c>
      <c r="G253" s="297" t="str">
        <f t="shared" si="15"/>
        <v xml:space="preserve"> </v>
      </c>
      <c r="H253" s="297" t="str">
        <f t="shared" si="13"/>
        <v xml:space="preserve"> </v>
      </c>
      <c r="I253" s="297" t="str">
        <f t="shared" si="14"/>
        <v xml:space="preserve"> </v>
      </c>
    </row>
    <row r="254" spans="1:9" s="6" customFormat="1" ht="15" customHeight="1" x14ac:dyDescent="0.25">
      <c r="A254" s="90"/>
      <c r="B254" s="89"/>
      <c r="C254" s="89"/>
      <c r="D254" s="91"/>
      <c r="E254" s="91"/>
      <c r="F254" s="297" t="str">
        <f t="shared" si="12"/>
        <v xml:space="preserve"> </v>
      </c>
      <c r="G254" s="297" t="str">
        <f t="shared" si="15"/>
        <v xml:space="preserve"> </v>
      </c>
      <c r="H254" s="297" t="str">
        <f t="shared" si="13"/>
        <v xml:space="preserve"> </v>
      </c>
      <c r="I254" s="297" t="str">
        <f t="shared" si="14"/>
        <v xml:space="preserve"> </v>
      </c>
    </row>
    <row r="255" spans="1:9" s="6" customFormat="1" ht="15" customHeight="1" x14ac:dyDescent="0.25">
      <c r="A255" s="90"/>
      <c r="B255" s="89"/>
      <c r="C255" s="89"/>
      <c r="D255" s="91"/>
      <c r="E255" s="91"/>
      <c r="F255" s="297" t="str">
        <f t="shared" si="12"/>
        <v xml:space="preserve"> </v>
      </c>
      <c r="G255" s="297" t="str">
        <f t="shared" si="15"/>
        <v xml:space="preserve"> </v>
      </c>
      <c r="H255" s="297" t="str">
        <f t="shared" si="13"/>
        <v xml:space="preserve"> </v>
      </c>
      <c r="I255" s="297" t="str">
        <f t="shared" si="14"/>
        <v xml:space="preserve"> </v>
      </c>
    </row>
    <row r="256" spans="1:9" s="6" customFormat="1" ht="15" customHeight="1" x14ac:dyDescent="0.25">
      <c r="A256" s="90"/>
      <c r="B256" s="89"/>
      <c r="C256" s="89"/>
      <c r="D256" s="91"/>
      <c r="E256" s="91"/>
      <c r="F256" s="297" t="str">
        <f t="shared" si="12"/>
        <v xml:space="preserve"> </v>
      </c>
      <c r="G256" s="297" t="str">
        <f t="shared" si="15"/>
        <v xml:space="preserve"> </v>
      </c>
      <c r="H256" s="297" t="str">
        <f t="shared" si="13"/>
        <v xml:space="preserve"> </v>
      </c>
      <c r="I256" s="297" t="str">
        <f t="shared" si="14"/>
        <v xml:space="preserve"> </v>
      </c>
    </row>
    <row r="257" spans="1:9" s="6" customFormat="1" ht="15" customHeight="1" x14ac:dyDescent="0.25">
      <c r="A257" s="90"/>
      <c r="B257" s="89"/>
      <c r="C257" s="89"/>
      <c r="D257" s="91"/>
      <c r="E257" s="91"/>
      <c r="F257" s="297" t="str">
        <f t="shared" si="12"/>
        <v xml:space="preserve"> </v>
      </c>
      <c r="G257" s="297" t="str">
        <f t="shared" si="15"/>
        <v xml:space="preserve"> </v>
      </c>
      <c r="H257" s="297" t="str">
        <f t="shared" si="13"/>
        <v xml:space="preserve"> </v>
      </c>
      <c r="I257" s="297" t="str">
        <f t="shared" si="14"/>
        <v xml:space="preserve"> </v>
      </c>
    </row>
    <row r="258" spans="1:9" s="6" customFormat="1" ht="15" customHeight="1" x14ac:dyDescent="0.25">
      <c r="A258" s="90"/>
      <c r="B258" s="89"/>
      <c r="C258" s="89"/>
      <c r="D258" s="91"/>
      <c r="E258" s="91"/>
      <c r="F258" s="297" t="str">
        <f t="shared" si="12"/>
        <v xml:space="preserve"> </v>
      </c>
      <c r="G258" s="297" t="str">
        <f t="shared" si="15"/>
        <v xml:space="preserve"> </v>
      </c>
      <c r="H258" s="297" t="str">
        <f t="shared" si="13"/>
        <v xml:space="preserve"> </v>
      </c>
      <c r="I258" s="297" t="str">
        <f t="shared" si="14"/>
        <v xml:space="preserve"> </v>
      </c>
    </row>
    <row r="259" spans="1:9" s="6" customFormat="1" ht="15" customHeight="1" x14ac:dyDescent="0.25">
      <c r="A259" s="90"/>
      <c r="B259" s="89"/>
      <c r="C259" s="89"/>
      <c r="D259" s="91"/>
      <c r="E259" s="91"/>
      <c r="F259" s="297" t="str">
        <f t="shared" si="12"/>
        <v xml:space="preserve"> </v>
      </c>
      <c r="G259" s="297" t="str">
        <f t="shared" si="15"/>
        <v xml:space="preserve"> </v>
      </c>
      <c r="H259" s="297" t="str">
        <f t="shared" si="13"/>
        <v xml:space="preserve"> </v>
      </c>
      <c r="I259" s="297" t="str">
        <f t="shared" si="14"/>
        <v xml:space="preserve"> </v>
      </c>
    </row>
    <row r="260" spans="1:9" s="6" customFormat="1" ht="15" customHeight="1" x14ac:dyDescent="0.25">
      <c r="A260" s="90"/>
      <c r="B260" s="89"/>
      <c r="C260" s="89"/>
      <c r="D260" s="91"/>
      <c r="E260" s="91"/>
      <c r="F260" s="297" t="str">
        <f t="shared" si="12"/>
        <v xml:space="preserve"> </v>
      </c>
      <c r="G260" s="297" t="str">
        <f t="shared" si="15"/>
        <v xml:space="preserve"> </v>
      </c>
      <c r="H260" s="297" t="str">
        <f t="shared" si="13"/>
        <v xml:space="preserve"> </v>
      </c>
      <c r="I260" s="297" t="str">
        <f t="shared" si="14"/>
        <v xml:space="preserve"> </v>
      </c>
    </row>
    <row r="261" spans="1:9" s="6" customFormat="1" ht="15" customHeight="1" x14ac:dyDescent="0.25">
      <c r="A261" s="90"/>
      <c r="B261" s="89"/>
      <c r="C261" s="89"/>
      <c r="D261" s="91"/>
      <c r="E261" s="91"/>
      <c r="F261" s="297" t="str">
        <f t="shared" si="12"/>
        <v xml:space="preserve"> </v>
      </c>
      <c r="G261" s="297" t="str">
        <f t="shared" si="15"/>
        <v xml:space="preserve"> </v>
      </c>
      <c r="H261" s="297" t="str">
        <f t="shared" si="13"/>
        <v xml:space="preserve"> </v>
      </c>
      <c r="I261" s="297" t="str">
        <f t="shared" si="14"/>
        <v xml:space="preserve"> </v>
      </c>
    </row>
    <row r="262" spans="1:9" s="6" customFormat="1" ht="15" customHeight="1" x14ac:dyDescent="0.25">
      <c r="A262" s="90"/>
      <c r="B262" s="89"/>
      <c r="C262" s="89"/>
      <c r="D262" s="91"/>
      <c r="E262" s="91"/>
      <c r="F262" s="297" t="str">
        <f t="shared" si="12"/>
        <v xml:space="preserve"> </v>
      </c>
      <c r="G262" s="297" t="str">
        <f t="shared" si="15"/>
        <v xml:space="preserve"> </v>
      </c>
      <c r="H262" s="297" t="str">
        <f t="shared" si="13"/>
        <v xml:space="preserve"> </v>
      </c>
      <c r="I262" s="297" t="str">
        <f t="shared" si="14"/>
        <v xml:space="preserve"> </v>
      </c>
    </row>
    <row r="263" spans="1:9" s="6" customFormat="1" ht="15" customHeight="1" x14ac:dyDescent="0.25">
      <c r="A263" s="90"/>
      <c r="B263" s="89"/>
      <c r="C263" s="89"/>
      <c r="D263" s="91"/>
      <c r="E263" s="91"/>
      <c r="F263" s="297" t="str">
        <f t="shared" si="12"/>
        <v xml:space="preserve"> </v>
      </c>
      <c r="G263" s="297" t="str">
        <f t="shared" si="15"/>
        <v xml:space="preserve"> </v>
      </c>
      <c r="H263" s="297" t="str">
        <f t="shared" si="13"/>
        <v xml:space="preserve"> </v>
      </c>
      <c r="I263" s="297" t="str">
        <f t="shared" si="14"/>
        <v xml:space="preserve"> </v>
      </c>
    </row>
    <row r="264" spans="1:9" s="6" customFormat="1" ht="15" customHeight="1" x14ac:dyDescent="0.25">
      <c r="A264" s="90"/>
      <c r="B264" s="89"/>
      <c r="C264" s="89"/>
      <c r="D264" s="91"/>
      <c r="E264" s="91"/>
      <c r="F264" s="297" t="str">
        <f t="shared" si="12"/>
        <v xml:space="preserve"> </v>
      </c>
      <c r="G264" s="297" t="str">
        <f t="shared" si="15"/>
        <v xml:space="preserve"> </v>
      </c>
      <c r="H264" s="297" t="str">
        <f t="shared" si="13"/>
        <v xml:space="preserve"> </v>
      </c>
      <c r="I264" s="297" t="str">
        <f t="shared" si="14"/>
        <v xml:space="preserve"> </v>
      </c>
    </row>
    <row r="265" spans="1:9" s="6" customFormat="1" ht="15" customHeight="1" x14ac:dyDescent="0.25">
      <c r="A265" s="90"/>
      <c r="B265" s="89"/>
      <c r="C265" s="89"/>
      <c r="D265" s="91"/>
      <c r="E265" s="91"/>
      <c r="F265" s="297" t="str">
        <f t="shared" ref="F265:F328" si="16">(IF(OR(D265="",E265="",D265=" ",E265=" ")," ",D265*E265))</f>
        <v xml:space="preserve"> </v>
      </c>
      <c r="G265" s="297" t="str">
        <f t="shared" si="15"/>
        <v xml:space="preserve"> </v>
      </c>
      <c r="H265" s="297" t="str">
        <f t="shared" ref="H265:H328" si="17">IF(C265=" ",0,IF(F265=" "," ",F265*C265/100))</f>
        <v xml:space="preserve"> </v>
      </c>
      <c r="I265" s="297" t="str">
        <f t="shared" ref="I265:I328" si="18">IF(F265=" "," ",F265*B265/100)</f>
        <v xml:space="preserve"> </v>
      </c>
    </row>
    <row r="266" spans="1:9" s="6" customFormat="1" ht="15" customHeight="1" x14ac:dyDescent="0.25">
      <c r="A266" s="90"/>
      <c r="B266" s="89"/>
      <c r="C266" s="89"/>
      <c r="D266" s="91"/>
      <c r="E266" s="91"/>
      <c r="F266" s="297" t="str">
        <f t="shared" si="16"/>
        <v xml:space="preserve"> </v>
      </c>
      <c r="G266" s="297" t="str">
        <f t="shared" ref="G266:G329" si="19">IF(F266=" "," ",F266-H266-I266)</f>
        <v xml:space="preserve"> </v>
      </c>
      <c r="H266" s="297" t="str">
        <f t="shared" si="17"/>
        <v xml:space="preserve"> </v>
      </c>
      <c r="I266" s="297" t="str">
        <f t="shared" si="18"/>
        <v xml:space="preserve"> </v>
      </c>
    </row>
    <row r="267" spans="1:9" s="6" customFormat="1" ht="15" customHeight="1" x14ac:dyDescent="0.25">
      <c r="A267" s="90"/>
      <c r="B267" s="89"/>
      <c r="C267" s="89"/>
      <c r="D267" s="91"/>
      <c r="E267" s="91"/>
      <c r="F267" s="297" t="str">
        <f t="shared" si="16"/>
        <v xml:space="preserve"> </v>
      </c>
      <c r="G267" s="297" t="str">
        <f t="shared" si="19"/>
        <v xml:space="preserve"> </v>
      </c>
      <c r="H267" s="297" t="str">
        <f t="shared" si="17"/>
        <v xml:space="preserve"> </v>
      </c>
      <c r="I267" s="297" t="str">
        <f t="shared" si="18"/>
        <v xml:space="preserve"> </v>
      </c>
    </row>
    <row r="268" spans="1:9" s="6" customFormat="1" ht="15" customHeight="1" x14ac:dyDescent="0.25">
      <c r="A268" s="90"/>
      <c r="B268" s="89"/>
      <c r="C268" s="89"/>
      <c r="D268" s="91"/>
      <c r="E268" s="91"/>
      <c r="F268" s="297" t="str">
        <f t="shared" si="16"/>
        <v xml:space="preserve"> </v>
      </c>
      <c r="G268" s="297" t="str">
        <f t="shared" si="19"/>
        <v xml:space="preserve"> </v>
      </c>
      <c r="H268" s="297" t="str">
        <f t="shared" si="17"/>
        <v xml:space="preserve"> </v>
      </c>
      <c r="I268" s="297" t="str">
        <f t="shared" si="18"/>
        <v xml:space="preserve"> </v>
      </c>
    </row>
    <row r="269" spans="1:9" s="6" customFormat="1" ht="15" customHeight="1" x14ac:dyDescent="0.25">
      <c r="A269" s="90"/>
      <c r="B269" s="89"/>
      <c r="C269" s="89"/>
      <c r="D269" s="91"/>
      <c r="E269" s="91"/>
      <c r="F269" s="297" t="str">
        <f t="shared" si="16"/>
        <v xml:space="preserve"> </v>
      </c>
      <c r="G269" s="297" t="str">
        <f t="shared" si="19"/>
        <v xml:space="preserve"> </v>
      </c>
      <c r="H269" s="297" t="str">
        <f t="shared" si="17"/>
        <v xml:space="preserve"> </v>
      </c>
      <c r="I269" s="297" t="str">
        <f t="shared" si="18"/>
        <v xml:space="preserve"> </v>
      </c>
    </row>
    <row r="270" spans="1:9" s="6" customFormat="1" ht="15" customHeight="1" x14ac:dyDescent="0.25">
      <c r="A270" s="90"/>
      <c r="B270" s="89"/>
      <c r="C270" s="89"/>
      <c r="D270" s="91"/>
      <c r="E270" s="91"/>
      <c r="F270" s="297" t="str">
        <f t="shared" si="16"/>
        <v xml:space="preserve"> </v>
      </c>
      <c r="G270" s="297" t="str">
        <f t="shared" si="19"/>
        <v xml:space="preserve"> </v>
      </c>
      <c r="H270" s="297" t="str">
        <f t="shared" si="17"/>
        <v xml:space="preserve"> </v>
      </c>
      <c r="I270" s="297" t="str">
        <f t="shared" si="18"/>
        <v xml:space="preserve"> </v>
      </c>
    </row>
    <row r="271" spans="1:9" s="6" customFormat="1" ht="15" customHeight="1" x14ac:dyDescent="0.25">
      <c r="A271" s="90"/>
      <c r="B271" s="89"/>
      <c r="C271" s="89"/>
      <c r="D271" s="91"/>
      <c r="E271" s="91"/>
      <c r="F271" s="297" t="str">
        <f t="shared" si="16"/>
        <v xml:space="preserve"> </v>
      </c>
      <c r="G271" s="297" t="str">
        <f t="shared" si="19"/>
        <v xml:space="preserve"> </v>
      </c>
      <c r="H271" s="297" t="str">
        <f t="shared" si="17"/>
        <v xml:space="preserve"> </v>
      </c>
      <c r="I271" s="297" t="str">
        <f t="shared" si="18"/>
        <v xml:space="preserve"> </v>
      </c>
    </row>
    <row r="272" spans="1:9" s="6" customFormat="1" ht="15" customHeight="1" x14ac:dyDescent="0.25">
      <c r="A272" s="90"/>
      <c r="B272" s="89"/>
      <c r="C272" s="89"/>
      <c r="D272" s="91"/>
      <c r="E272" s="91"/>
      <c r="F272" s="297" t="str">
        <f t="shared" si="16"/>
        <v xml:space="preserve"> </v>
      </c>
      <c r="G272" s="297" t="str">
        <f t="shared" si="19"/>
        <v xml:space="preserve"> </v>
      </c>
      <c r="H272" s="297" t="str">
        <f t="shared" si="17"/>
        <v xml:space="preserve"> </v>
      </c>
      <c r="I272" s="297" t="str">
        <f t="shared" si="18"/>
        <v xml:space="preserve"> </v>
      </c>
    </row>
    <row r="273" spans="1:9" s="6" customFormat="1" ht="15" customHeight="1" x14ac:dyDescent="0.25">
      <c r="A273" s="90"/>
      <c r="B273" s="89"/>
      <c r="C273" s="89"/>
      <c r="D273" s="91"/>
      <c r="E273" s="91"/>
      <c r="F273" s="297" t="str">
        <f t="shared" si="16"/>
        <v xml:space="preserve"> </v>
      </c>
      <c r="G273" s="297" t="str">
        <f t="shared" si="19"/>
        <v xml:space="preserve"> </v>
      </c>
      <c r="H273" s="297" t="str">
        <f t="shared" si="17"/>
        <v xml:space="preserve"> </v>
      </c>
      <c r="I273" s="297" t="str">
        <f t="shared" si="18"/>
        <v xml:space="preserve"> </v>
      </c>
    </row>
    <row r="274" spans="1:9" s="6" customFormat="1" ht="15" customHeight="1" x14ac:dyDescent="0.25">
      <c r="A274" s="90"/>
      <c r="B274" s="89"/>
      <c r="C274" s="89"/>
      <c r="D274" s="91"/>
      <c r="E274" s="91"/>
      <c r="F274" s="297" t="str">
        <f t="shared" si="16"/>
        <v xml:space="preserve"> </v>
      </c>
      <c r="G274" s="297" t="str">
        <f t="shared" si="19"/>
        <v xml:space="preserve"> </v>
      </c>
      <c r="H274" s="297" t="str">
        <f t="shared" si="17"/>
        <v xml:space="preserve"> </v>
      </c>
      <c r="I274" s="297" t="str">
        <f t="shared" si="18"/>
        <v xml:space="preserve"> </v>
      </c>
    </row>
    <row r="275" spans="1:9" s="6" customFormat="1" ht="15" customHeight="1" x14ac:dyDescent="0.25">
      <c r="A275" s="90"/>
      <c r="B275" s="89"/>
      <c r="C275" s="89"/>
      <c r="D275" s="91"/>
      <c r="E275" s="91"/>
      <c r="F275" s="297" t="str">
        <f t="shared" si="16"/>
        <v xml:space="preserve"> </v>
      </c>
      <c r="G275" s="297" t="str">
        <f t="shared" si="19"/>
        <v xml:space="preserve"> </v>
      </c>
      <c r="H275" s="297" t="str">
        <f t="shared" si="17"/>
        <v xml:space="preserve"> </v>
      </c>
      <c r="I275" s="297" t="str">
        <f t="shared" si="18"/>
        <v xml:space="preserve"> </v>
      </c>
    </row>
    <row r="276" spans="1:9" s="6" customFormat="1" ht="15" customHeight="1" x14ac:dyDescent="0.25">
      <c r="A276" s="90"/>
      <c r="B276" s="89"/>
      <c r="C276" s="89"/>
      <c r="D276" s="91"/>
      <c r="E276" s="91"/>
      <c r="F276" s="297" t="str">
        <f t="shared" si="16"/>
        <v xml:space="preserve"> </v>
      </c>
      <c r="G276" s="297" t="str">
        <f t="shared" si="19"/>
        <v xml:space="preserve"> </v>
      </c>
      <c r="H276" s="297" t="str">
        <f t="shared" si="17"/>
        <v xml:space="preserve"> </v>
      </c>
      <c r="I276" s="297" t="str">
        <f t="shared" si="18"/>
        <v xml:space="preserve"> </v>
      </c>
    </row>
    <row r="277" spans="1:9" s="6" customFormat="1" ht="15" customHeight="1" x14ac:dyDescent="0.25">
      <c r="A277" s="90"/>
      <c r="B277" s="89"/>
      <c r="C277" s="89"/>
      <c r="D277" s="91"/>
      <c r="E277" s="91"/>
      <c r="F277" s="297" t="str">
        <f t="shared" si="16"/>
        <v xml:space="preserve"> </v>
      </c>
      <c r="G277" s="297" t="str">
        <f t="shared" si="19"/>
        <v xml:space="preserve"> </v>
      </c>
      <c r="H277" s="297" t="str">
        <f t="shared" si="17"/>
        <v xml:space="preserve"> </v>
      </c>
      <c r="I277" s="297" t="str">
        <f t="shared" si="18"/>
        <v xml:space="preserve"> </v>
      </c>
    </row>
    <row r="278" spans="1:9" s="6" customFormat="1" ht="15" customHeight="1" x14ac:dyDescent="0.25">
      <c r="A278" s="90"/>
      <c r="B278" s="89"/>
      <c r="C278" s="89"/>
      <c r="D278" s="91"/>
      <c r="E278" s="91"/>
      <c r="F278" s="297" t="str">
        <f t="shared" si="16"/>
        <v xml:space="preserve"> </v>
      </c>
      <c r="G278" s="297" t="str">
        <f t="shared" si="19"/>
        <v xml:space="preserve"> </v>
      </c>
      <c r="H278" s="297" t="str">
        <f t="shared" si="17"/>
        <v xml:space="preserve"> </v>
      </c>
      <c r="I278" s="297" t="str">
        <f t="shared" si="18"/>
        <v xml:space="preserve"> </v>
      </c>
    </row>
    <row r="279" spans="1:9" s="6" customFormat="1" ht="15" customHeight="1" x14ac:dyDescent="0.25">
      <c r="A279" s="90"/>
      <c r="B279" s="89"/>
      <c r="C279" s="89"/>
      <c r="D279" s="91"/>
      <c r="E279" s="91"/>
      <c r="F279" s="297" t="str">
        <f t="shared" si="16"/>
        <v xml:space="preserve"> </v>
      </c>
      <c r="G279" s="297" t="str">
        <f t="shared" si="19"/>
        <v xml:space="preserve"> </v>
      </c>
      <c r="H279" s="297" t="str">
        <f t="shared" si="17"/>
        <v xml:space="preserve"> </v>
      </c>
      <c r="I279" s="297" t="str">
        <f t="shared" si="18"/>
        <v xml:space="preserve"> </v>
      </c>
    </row>
    <row r="280" spans="1:9" s="6" customFormat="1" ht="15" customHeight="1" x14ac:dyDescent="0.25">
      <c r="A280" s="90"/>
      <c r="B280" s="89"/>
      <c r="C280" s="89"/>
      <c r="D280" s="91"/>
      <c r="E280" s="91"/>
      <c r="F280" s="297" t="str">
        <f t="shared" si="16"/>
        <v xml:space="preserve"> </v>
      </c>
      <c r="G280" s="297" t="str">
        <f t="shared" si="19"/>
        <v xml:space="preserve"> </v>
      </c>
      <c r="H280" s="297" t="str">
        <f t="shared" si="17"/>
        <v xml:space="preserve"> </v>
      </c>
      <c r="I280" s="297" t="str">
        <f t="shared" si="18"/>
        <v xml:space="preserve"> </v>
      </c>
    </row>
    <row r="281" spans="1:9" s="6" customFormat="1" ht="15" customHeight="1" x14ac:dyDescent="0.25">
      <c r="A281" s="90"/>
      <c r="B281" s="89"/>
      <c r="C281" s="89"/>
      <c r="D281" s="91"/>
      <c r="E281" s="91"/>
      <c r="F281" s="297" t="str">
        <f t="shared" si="16"/>
        <v xml:space="preserve"> </v>
      </c>
      <c r="G281" s="297" t="str">
        <f t="shared" si="19"/>
        <v xml:space="preserve"> </v>
      </c>
      <c r="H281" s="297" t="str">
        <f t="shared" si="17"/>
        <v xml:space="preserve"> </v>
      </c>
      <c r="I281" s="297" t="str">
        <f t="shared" si="18"/>
        <v xml:space="preserve"> </v>
      </c>
    </row>
    <row r="282" spans="1:9" s="6" customFormat="1" ht="15" customHeight="1" x14ac:dyDescent="0.25">
      <c r="A282" s="90"/>
      <c r="B282" s="89"/>
      <c r="C282" s="89"/>
      <c r="D282" s="91"/>
      <c r="E282" s="91"/>
      <c r="F282" s="297" t="str">
        <f t="shared" si="16"/>
        <v xml:space="preserve"> </v>
      </c>
      <c r="G282" s="297" t="str">
        <f t="shared" si="19"/>
        <v xml:space="preserve"> </v>
      </c>
      <c r="H282" s="297" t="str">
        <f t="shared" si="17"/>
        <v xml:space="preserve"> </v>
      </c>
      <c r="I282" s="297" t="str">
        <f t="shared" si="18"/>
        <v xml:space="preserve"> </v>
      </c>
    </row>
    <row r="283" spans="1:9" s="6" customFormat="1" ht="15" customHeight="1" x14ac:dyDescent="0.25">
      <c r="A283" s="90"/>
      <c r="B283" s="89"/>
      <c r="C283" s="89"/>
      <c r="D283" s="91"/>
      <c r="E283" s="91"/>
      <c r="F283" s="297" t="str">
        <f t="shared" si="16"/>
        <v xml:space="preserve"> </v>
      </c>
      <c r="G283" s="297" t="str">
        <f t="shared" si="19"/>
        <v xml:space="preserve"> </v>
      </c>
      <c r="H283" s="297" t="str">
        <f t="shared" si="17"/>
        <v xml:space="preserve"> </v>
      </c>
      <c r="I283" s="297" t="str">
        <f t="shared" si="18"/>
        <v xml:space="preserve"> </v>
      </c>
    </row>
    <row r="284" spans="1:9" s="6" customFormat="1" ht="15" customHeight="1" x14ac:dyDescent="0.25">
      <c r="A284" s="90"/>
      <c r="B284" s="89"/>
      <c r="C284" s="89"/>
      <c r="D284" s="91"/>
      <c r="E284" s="91"/>
      <c r="F284" s="297" t="str">
        <f t="shared" si="16"/>
        <v xml:space="preserve"> </v>
      </c>
      <c r="G284" s="297" t="str">
        <f t="shared" si="19"/>
        <v xml:space="preserve"> </v>
      </c>
      <c r="H284" s="297" t="str">
        <f t="shared" si="17"/>
        <v xml:space="preserve"> </v>
      </c>
      <c r="I284" s="297" t="str">
        <f t="shared" si="18"/>
        <v xml:space="preserve"> </v>
      </c>
    </row>
    <row r="285" spans="1:9" s="6" customFormat="1" ht="15" customHeight="1" x14ac:dyDescent="0.25">
      <c r="A285" s="90"/>
      <c r="B285" s="89"/>
      <c r="C285" s="89"/>
      <c r="D285" s="91"/>
      <c r="E285" s="91"/>
      <c r="F285" s="297" t="str">
        <f t="shared" si="16"/>
        <v xml:space="preserve"> </v>
      </c>
      <c r="G285" s="297" t="str">
        <f t="shared" si="19"/>
        <v xml:space="preserve"> </v>
      </c>
      <c r="H285" s="297" t="str">
        <f t="shared" si="17"/>
        <v xml:space="preserve"> </v>
      </c>
      <c r="I285" s="297" t="str">
        <f t="shared" si="18"/>
        <v xml:space="preserve"> </v>
      </c>
    </row>
    <row r="286" spans="1:9" s="6" customFormat="1" ht="15" customHeight="1" x14ac:dyDescent="0.25">
      <c r="A286" s="90"/>
      <c r="B286" s="89"/>
      <c r="C286" s="89"/>
      <c r="D286" s="91"/>
      <c r="E286" s="91"/>
      <c r="F286" s="297" t="str">
        <f t="shared" si="16"/>
        <v xml:space="preserve"> </v>
      </c>
      <c r="G286" s="297" t="str">
        <f t="shared" si="19"/>
        <v xml:space="preserve"> </v>
      </c>
      <c r="H286" s="297" t="str">
        <f t="shared" si="17"/>
        <v xml:space="preserve"> </v>
      </c>
      <c r="I286" s="297" t="str">
        <f t="shared" si="18"/>
        <v xml:space="preserve"> </v>
      </c>
    </row>
    <row r="287" spans="1:9" s="6" customFormat="1" ht="15" customHeight="1" x14ac:dyDescent="0.25">
      <c r="A287" s="90"/>
      <c r="B287" s="89"/>
      <c r="C287" s="89"/>
      <c r="D287" s="91"/>
      <c r="E287" s="91"/>
      <c r="F287" s="297" t="str">
        <f t="shared" si="16"/>
        <v xml:space="preserve"> </v>
      </c>
      <c r="G287" s="297" t="str">
        <f t="shared" si="19"/>
        <v xml:space="preserve"> </v>
      </c>
      <c r="H287" s="297" t="str">
        <f t="shared" si="17"/>
        <v xml:space="preserve"> </v>
      </c>
      <c r="I287" s="297" t="str">
        <f t="shared" si="18"/>
        <v xml:space="preserve"> </v>
      </c>
    </row>
    <row r="288" spans="1:9" s="6" customFormat="1" ht="15" customHeight="1" x14ac:dyDescent="0.25">
      <c r="A288" s="90"/>
      <c r="B288" s="89"/>
      <c r="C288" s="89"/>
      <c r="D288" s="91"/>
      <c r="E288" s="91"/>
      <c r="F288" s="297" t="str">
        <f t="shared" si="16"/>
        <v xml:space="preserve"> </v>
      </c>
      <c r="G288" s="297" t="str">
        <f t="shared" si="19"/>
        <v xml:space="preserve"> </v>
      </c>
      <c r="H288" s="297" t="str">
        <f t="shared" si="17"/>
        <v xml:space="preserve"> </v>
      </c>
      <c r="I288" s="297" t="str">
        <f t="shared" si="18"/>
        <v xml:space="preserve"> </v>
      </c>
    </row>
    <row r="289" spans="1:9" s="6" customFormat="1" ht="15" customHeight="1" x14ac:dyDescent="0.25">
      <c r="A289" s="90"/>
      <c r="B289" s="89"/>
      <c r="C289" s="89"/>
      <c r="D289" s="91"/>
      <c r="E289" s="91"/>
      <c r="F289" s="297" t="str">
        <f t="shared" si="16"/>
        <v xml:space="preserve"> </v>
      </c>
      <c r="G289" s="297" t="str">
        <f t="shared" si="19"/>
        <v xml:space="preserve"> </v>
      </c>
      <c r="H289" s="297" t="str">
        <f t="shared" si="17"/>
        <v xml:space="preserve"> </v>
      </c>
      <c r="I289" s="297" t="str">
        <f t="shared" si="18"/>
        <v xml:space="preserve"> </v>
      </c>
    </row>
    <row r="290" spans="1:9" s="6" customFormat="1" ht="15" customHeight="1" x14ac:dyDescent="0.25">
      <c r="A290" s="90"/>
      <c r="B290" s="89"/>
      <c r="C290" s="89"/>
      <c r="D290" s="91"/>
      <c r="E290" s="91"/>
      <c r="F290" s="297" t="str">
        <f t="shared" si="16"/>
        <v xml:space="preserve"> </v>
      </c>
      <c r="G290" s="297" t="str">
        <f t="shared" si="19"/>
        <v xml:space="preserve"> </v>
      </c>
      <c r="H290" s="297" t="str">
        <f t="shared" si="17"/>
        <v xml:space="preserve"> </v>
      </c>
      <c r="I290" s="297" t="str">
        <f t="shared" si="18"/>
        <v xml:space="preserve"> </v>
      </c>
    </row>
    <row r="291" spans="1:9" s="6" customFormat="1" ht="15" customHeight="1" x14ac:dyDescent="0.25">
      <c r="A291" s="90"/>
      <c r="B291" s="89"/>
      <c r="C291" s="89"/>
      <c r="D291" s="91"/>
      <c r="E291" s="91"/>
      <c r="F291" s="297" t="str">
        <f t="shared" si="16"/>
        <v xml:space="preserve"> </v>
      </c>
      <c r="G291" s="297" t="str">
        <f t="shared" si="19"/>
        <v xml:space="preserve"> </v>
      </c>
      <c r="H291" s="297" t="str">
        <f t="shared" si="17"/>
        <v xml:space="preserve"> </v>
      </c>
      <c r="I291" s="297" t="str">
        <f t="shared" si="18"/>
        <v xml:space="preserve"> </v>
      </c>
    </row>
    <row r="292" spans="1:9" s="6" customFormat="1" ht="15" customHeight="1" x14ac:dyDescent="0.25">
      <c r="A292" s="90"/>
      <c r="B292" s="89"/>
      <c r="C292" s="89"/>
      <c r="D292" s="91"/>
      <c r="E292" s="91"/>
      <c r="F292" s="297" t="str">
        <f t="shared" si="16"/>
        <v xml:space="preserve"> </v>
      </c>
      <c r="G292" s="297" t="str">
        <f t="shared" si="19"/>
        <v xml:space="preserve"> </v>
      </c>
      <c r="H292" s="297" t="str">
        <f t="shared" si="17"/>
        <v xml:space="preserve"> </v>
      </c>
      <c r="I292" s="297" t="str">
        <f t="shared" si="18"/>
        <v xml:space="preserve"> </v>
      </c>
    </row>
    <row r="293" spans="1:9" s="6" customFormat="1" ht="15" customHeight="1" x14ac:dyDescent="0.25">
      <c r="A293" s="90"/>
      <c r="B293" s="89"/>
      <c r="C293" s="89"/>
      <c r="D293" s="91"/>
      <c r="E293" s="91"/>
      <c r="F293" s="297" t="str">
        <f t="shared" si="16"/>
        <v xml:space="preserve"> </v>
      </c>
      <c r="G293" s="297" t="str">
        <f t="shared" si="19"/>
        <v xml:space="preserve"> </v>
      </c>
      <c r="H293" s="297" t="str">
        <f t="shared" si="17"/>
        <v xml:space="preserve"> </v>
      </c>
      <c r="I293" s="297" t="str">
        <f t="shared" si="18"/>
        <v xml:space="preserve"> </v>
      </c>
    </row>
    <row r="294" spans="1:9" s="6" customFormat="1" ht="15" customHeight="1" x14ac:dyDescent="0.25">
      <c r="A294" s="90"/>
      <c r="B294" s="89"/>
      <c r="C294" s="89"/>
      <c r="D294" s="91"/>
      <c r="E294" s="91"/>
      <c r="F294" s="297" t="str">
        <f t="shared" si="16"/>
        <v xml:space="preserve"> </v>
      </c>
      <c r="G294" s="297" t="str">
        <f t="shared" si="19"/>
        <v xml:space="preserve"> </v>
      </c>
      <c r="H294" s="297" t="str">
        <f t="shared" si="17"/>
        <v xml:space="preserve"> </v>
      </c>
      <c r="I294" s="297" t="str">
        <f t="shared" si="18"/>
        <v xml:space="preserve"> </v>
      </c>
    </row>
    <row r="295" spans="1:9" s="6" customFormat="1" ht="15" customHeight="1" x14ac:dyDescent="0.25">
      <c r="A295" s="90"/>
      <c r="B295" s="89"/>
      <c r="C295" s="89"/>
      <c r="D295" s="91"/>
      <c r="E295" s="91"/>
      <c r="F295" s="297" t="str">
        <f t="shared" si="16"/>
        <v xml:space="preserve"> </v>
      </c>
      <c r="G295" s="297" t="str">
        <f t="shared" si="19"/>
        <v xml:space="preserve"> </v>
      </c>
      <c r="H295" s="297" t="str">
        <f t="shared" si="17"/>
        <v xml:space="preserve"> </v>
      </c>
      <c r="I295" s="297" t="str">
        <f t="shared" si="18"/>
        <v xml:space="preserve"> </v>
      </c>
    </row>
    <row r="296" spans="1:9" s="6" customFormat="1" ht="15" customHeight="1" x14ac:dyDescent="0.25">
      <c r="A296" s="90"/>
      <c r="B296" s="89"/>
      <c r="C296" s="89"/>
      <c r="D296" s="91"/>
      <c r="E296" s="91"/>
      <c r="F296" s="297" t="str">
        <f t="shared" si="16"/>
        <v xml:space="preserve"> </v>
      </c>
      <c r="G296" s="297" t="str">
        <f t="shared" si="19"/>
        <v xml:space="preserve"> </v>
      </c>
      <c r="H296" s="297" t="str">
        <f t="shared" si="17"/>
        <v xml:space="preserve"> </v>
      </c>
      <c r="I296" s="297" t="str">
        <f t="shared" si="18"/>
        <v xml:space="preserve"> </v>
      </c>
    </row>
    <row r="297" spans="1:9" s="6" customFormat="1" ht="15" customHeight="1" x14ac:dyDescent="0.25">
      <c r="A297" s="90"/>
      <c r="B297" s="89"/>
      <c r="C297" s="89"/>
      <c r="D297" s="91"/>
      <c r="E297" s="91"/>
      <c r="F297" s="297" t="str">
        <f t="shared" si="16"/>
        <v xml:space="preserve"> </v>
      </c>
      <c r="G297" s="297" t="str">
        <f t="shared" si="19"/>
        <v xml:space="preserve"> </v>
      </c>
      <c r="H297" s="297" t="str">
        <f t="shared" si="17"/>
        <v xml:space="preserve"> </v>
      </c>
      <c r="I297" s="297" t="str">
        <f t="shared" si="18"/>
        <v xml:space="preserve"> </v>
      </c>
    </row>
    <row r="298" spans="1:9" s="6" customFormat="1" ht="15" customHeight="1" x14ac:dyDescent="0.25">
      <c r="A298" s="90"/>
      <c r="B298" s="89"/>
      <c r="C298" s="89"/>
      <c r="D298" s="91"/>
      <c r="E298" s="91"/>
      <c r="F298" s="297" t="str">
        <f t="shared" si="16"/>
        <v xml:space="preserve"> </v>
      </c>
      <c r="G298" s="297" t="str">
        <f t="shared" si="19"/>
        <v xml:space="preserve"> </v>
      </c>
      <c r="H298" s="297" t="str">
        <f t="shared" si="17"/>
        <v xml:space="preserve"> </v>
      </c>
      <c r="I298" s="297" t="str">
        <f t="shared" si="18"/>
        <v xml:space="preserve"> </v>
      </c>
    </row>
    <row r="299" spans="1:9" s="6" customFormat="1" ht="15" customHeight="1" x14ac:dyDescent="0.25">
      <c r="A299" s="90"/>
      <c r="B299" s="89"/>
      <c r="C299" s="89"/>
      <c r="D299" s="91"/>
      <c r="E299" s="91"/>
      <c r="F299" s="297" t="str">
        <f t="shared" si="16"/>
        <v xml:space="preserve"> </v>
      </c>
      <c r="G299" s="297" t="str">
        <f t="shared" si="19"/>
        <v xml:space="preserve"> </v>
      </c>
      <c r="H299" s="297" t="str">
        <f t="shared" si="17"/>
        <v xml:space="preserve"> </v>
      </c>
      <c r="I299" s="297" t="str">
        <f t="shared" si="18"/>
        <v xml:space="preserve"> </v>
      </c>
    </row>
    <row r="300" spans="1:9" s="6" customFormat="1" ht="15" customHeight="1" x14ac:dyDescent="0.25">
      <c r="A300" s="90"/>
      <c r="B300" s="89"/>
      <c r="C300" s="89"/>
      <c r="D300" s="91"/>
      <c r="E300" s="91"/>
      <c r="F300" s="297" t="str">
        <f t="shared" si="16"/>
        <v xml:space="preserve"> </v>
      </c>
      <c r="G300" s="297" t="str">
        <f t="shared" si="19"/>
        <v xml:space="preserve"> </v>
      </c>
      <c r="H300" s="297" t="str">
        <f t="shared" si="17"/>
        <v xml:space="preserve"> </v>
      </c>
      <c r="I300" s="297" t="str">
        <f t="shared" si="18"/>
        <v xml:space="preserve"> </v>
      </c>
    </row>
    <row r="301" spans="1:9" s="6" customFormat="1" ht="15" customHeight="1" x14ac:dyDescent="0.25">
      <c r="A301" s="90"/>
      <c r="B301" s="89"/>
      <c r="C301" s="89"/>
      <c r="D301" s="91"/>
      <c r="E301" s="91"/>
      <c r="F301" s="297" t="str">
        <f t="shared" si="16"/>
        <v xml:space="preserve"> </v>
      </c>
      <c r="G301" s="297" t="str">
        <f t="shared" si="19"/>
        <v xml:space="preserve"> </v>
      </c>
      <c r="H301" s="297" t="str">
        <f t="shared" si="17"/>
        <v xml:space="preserve"> </v>
      </c>
      <c r="I301" s="297" t="str">
        <f t="shared" si="18"/>
        <v xml:space="preserve"> </v>
      </c>
    </row>
    <row r="302" spans="1:9" s="6" customFormat="1" ht="15" customHeight="1" x14ac:dyDescent="0.25">
      <c r="A302" s="90"/>
      <c r="B302" s="89"/>
      <c r="C302" s="89"/>
      <c r="D302" s="91"/>
      <c r="E302" s="91"/>
      <c r="F302" s="297" t="str">
        <f t="shared" si="16"/>
        <v xml:space="preserve"> </v>
      </c>
      <c r="G302" s="297" t="str">
        <f t="shared" si="19"/>
        <v xml:space="preserve"> </v>
      </c>
      <c r="H302" s="297" t="str">
        <f t="shared" si="17"/>
        <v xml:space="preserve"> </v>
      </c>
      <c r="I302" s="297" t="str">
        <f t="shared" si="18"/>
        <v xml:space="preserve"> </v>
      </c>
    </row>
    <row r="303" spans="1:9" s="6" customFormat="1" ht="15" customHeight="1" x14ac:dyDescent="0.25">
      <c r="A303" s="90"/>
      <c r="B303" s="89"/>
      <c r="C303" s="89"/>
      <c r="D303" s="91"/>
      <c r="E303" s="91"/>
      <c r="F303" s="297" t="str">
        <f t="shared" si="16"/>
        <v xml:space="preserve"> </v>
      </c>
      <c r="G303" s="297" t="str">
        <f t="shared" si="19"/>
        <v xml:space="preserve"> </v>
      </c>
      <c r="H303" s="297" t="str">
        <f t="shared" si="17"/>
        <v xml:space="preserve"> </v>
      </c>
      <c r="I303" s="297" t="str">
        <f t="shared" si="18"/>
        <v xml:space="preserve"> </v>
      </c>
    </row>
    <row r="304" spans="1:9" s="6" customFormat="1" ht="15" customHeight="1" x14ac:dyDescent="0.25">
      <c r="A304" s="90"/>
      <c r="B304" s="89"/>
      <c r="C304" s="89"/>
      <c r="D304" s="91"/>
      <c r="E304" s="91"/>
      <c r="F304" s="297" t="str">
        <f t="shared" si="16"/>
        <v xml:space="preserve"> </v>
      </c>
      <c r="G304" s="297" t="str">
        <f t="shared" si="19"/>
        <v xml:space="preserve"> </v>
      </c>
      <c r="H304" s="297" t="str">
        <f t="shared" si="17"/>
        <v xml:space="preserve"> </v>
      </c>
      <c r="I304" s="297" t="str">
        <f t="shared" si="18"/>
        <v xml:space="preserve"> </v>
      </c>
    </row>
    <row r="305" spans="1:9" s="6" customFormat="1" ht="15" customHeight="1" x14ac:dyDescent="0.25">
      <c r="A305" s="90"/>
      <c r="B305" s="89"/>
      <c r="C305" s="89"/>
      <c r="D305" s="91"/>
      <c r="E305" s="91"/>
      <c r="F305" s="297" t="str">
        <f t="shared" si="16"/>
        <v xml:space="preserve"> </v>
      </c>
      <c r="G305" s="297" t="str">
        <f t="shared" si="19"/>
        <v xml:space="preserve"> </v>
      </c>
      <c r="H305" s="297" t="str">
        <f t="shared" si="17"/>
        <v xml:space="preserve"> </v>
      </c>
      <c r="I305" s="297" t="str">
        <f t="shared" si="18"/>
        <v xml:space="preserve"> </v>
      </c>
    </row>
    <row r="306" spans="1:9" s="6" customFormat="1" ht="15" customHeight="1" x14ac:dyDescent="0.25">
      <c r="A306" s="90"/>
      <c r="B306" s="89"/>
      <c r="C306" s="89"/>
      <c r="D306" s="91"/>
      <c r="E306" s="91"/>
      <c r="F306" s="297" t="str">
        <f t="shared" si="16"/>
        <v xml:space="preserve"> </v>
      </c>
      <c r="G306" s="297" t="str">
        <f t="shared" si="19"/>
        <v xml:space="preserve"> </v>
      </c>
      <c r="H306" s="297" t="str">
        <f t="shared" si="17"/>
        <v xml:space="preserve"> </v>
      </c>
      <c r="I306" s="297" t="str">
        <f t="shared" si="18"/>
        <v xml:space="preserve"> </v>
      </c>
    </row>
    <row r="307" spans="1:9" s="6" customFormat="1" ht="15" customHeight="1" x14ac:dyDescent="0.25">
      <c r="A307" s="90"/>
      <c r="B307" s="89"/>
      <c r="C307" s="89"/>
      <c r="D307" s="91"/>
      <c r="E307" s="91"/>
      <c r="F307" s="297" t="str">
        <f t="shared" si="16"/>
        <v xml:space="preserve"> </v>
      </c>
      <c r="G307" s="297" t="str">
        <f t="shared" si="19"/>
        <v xml:space="preserve"> </v>
      </c>
      <c r="H307" s="297" t="str">
        <f t="shared" si="17"/>
        <v xml:space="preserve"> </v>
      </c>
      <c r="I307" s="297" t="str">
        <f t="shared" si="18"/>
        <v xml:space="preserve"> </v>
      </c>
    </row>
    <row r="308" spans="1:9" s="6" customFormat="1" ht="15" customHeight="1" x14ac:dyDescent="0.25">
      <c r="A308" s="90"/>
      <c r="B308" s="89"/>
      <c r="C308" s="89"/>
      <c r="D308" s="91"/>
      <c r="E308" s="91"/>
      <c r="F308" s="297" t="str">
        <f t="shared" si="16"/>
        <v xml:space="preserve"> </v>
      </c>
      <c r="G308" s="297" t="str">
        <f t="shared" si="19"/>
        <v xml:space="preserve"> </v>
      </c>
      <c r="H308" s="297" t="str">
        <f t="shared" si="17"/>
        <v xml:space="preserve"> </v>
      </c>
      <c r="I308" s="297" t="str">
        <f t="shared" si="18"/>
        <v xml:space="preserve"> </v>
      </c>
    </row>
    <row r="309" spans="1:9" s="6" customFormat="1" ht="15" customHeight="1" x14ac:dyDescent="0.25">
      <c r="A309" s="90"/>
      <c r="B309" s="89"/>
      <c r="C309" s="89"/>
      <c r="D309" s="91"/>
      <c r="E309" s="91"/>
      <c r="F309" s="297" t="str">
        <f t="shared" si="16"/>
        <v xml:space="preserve"> </v>
      </c>
      <c r="G309" s="297" t="str">
        <f t="shared" si="19"/>
        <v xml:space="preserve"> </v>
      </c>
      <c r="H309" s="297" t="str">
        <f t="shared" si="17"/>
        <v xml:space="preserve"> </v>
      </c>
      <c r="I309" s="297" t="str">
        <f t="shared" si="18"/>
        <v xml:space="preserve"> </v>
      </c>
    </row>
    <row r="310" spans="1:9" s="6" customFormat="1" ht="15" customHeight="1" x14ac:dyDescent="0.25">
      <c r="A310" s="90"/>
      <c r="B310" s="89"/>
      <c r="C310" s="89"/>
      <c r="D310" s="91"/>
      <c r="E310" s="91"/>
      <c r="F310" s="297" t="str">
        <f t="shared" si="16"/>
        <v xml:space="preserve"> </v>
      </c>
      <c r="G310" s="297" t="str">
        <f t="shared" si="19"/>
        <v xml:space="preserve"> </v>
      </c>
      <c r="H310" s="297" t="str">
        <f t="shared" si="17"/>
        <v xml:space="preserve"> </v>
      </c>
      <c r="I310" s="297" t="str">
        <f t="shared" si="18"/>
        <v xml:space="preserve"> </v>
      </c>
    </row>
    <row r="311" spans="1:9" s="6" customFormat="1" ht="15" customHeight="1" x14ac:dyDescent="0.25">
      <c r="A311" s="90"/>
      <c r="B311" s="89"/>
      <c r="C311" s="89"/>
      <c r="D311" s="91"/>
      <c r="E311" s="91"/>
      <c r="F311" s="297" t="str">
        <f t="shared" si="16"/>
        <v xml:space="preserve"> </v>
      </c>
      <c r="G311" s="297" t="str">
        <f t="shared" si="19"/>
        <v xml:space="preserve"> </v>
      </c>
      <c r="H311" s="297" t="str">
        <f t="shared" si="17"/>
        <v xml:space="preserve"> </v>
      </c>
      <c r="I311" s="297" t="str">
        <f t="shared" si="18"/>
        <v xml:space="preserve"> </v>
      </c>
    </row>
    <row r="312" spans="1:9" s="6" customFormat="1" ht="15" customHeight="1" x14ac:dyDescent="0.25">
      <c r="A312" s="90"/>
      <c r="B312" s="89"/>
      <c r="C312" s="89"/>
      <c r="D312" s="91"/>
      <c r="E312" s="91"/>
      <c r="F312" s="297" t="str">
        <f t="shared" si="16"/>
        <v xml:space="preserve"> </v>
      </c>
      <c r="G312" s="297" t="str">
        <f t="shared" si="19"/>
        <v xml:space="preserve"> </v>
      </c>
      <c r="H312" s="297" t="str">
        <f t="shared" si="17"/>
        <v xml:space="preserve"> </v>
      </c>
      <c r="I312" s="297" t="str">
        <f t="shared" si="18"/>
        <v xml:space="preserve"> </v>
      </c>
    </row>
    <row r="313" spans="1:9" s="6" customFormat="1" ht="15" customHeight="1" x14ac:dyDescent="0.25">
      <c r="A313" s="90"/>
      <c r="B313" s="89"/>
      <c r="C313" s="89"/>
      <c r="D313" s="91"/>
      <c r="E313" s="91"/>
      <c r="F313" s="297" t="str">
        <f t="shared" si="16"/>
        <v xml:space="preserve"> </v>
      </c>
      <c r="G313" s="297" t="str">
        <f t="shared" si="19"/>
        <v xml:space="preserve"> </v>
      </c>
      <c r="H313" s="297" t="str">
        <f t="shared" si="17"/>
        <v xml:space="preserve"> </v>
      </c>
      <c r="I313" s="297" t="str">
        <f t="shared" si="18"/>
        <v xml:space="preserve"> </v>
      </c>
    </row>
    <row r="314" spans="1:9" s="6" customFormat="1" ht="15" customHeight="1" x14ac:dyDescent="0.25">
      <c r="A314" s="90"/>
      <c r="B314" s="89"/>
      <c r="C314" s="89"/>
      <c r="D314" s="91"/>
      <c r="E314" s="91"/>
      <c r="F314" s="297" t="str">
        <f t="shared" si="16"/>
        <v xml:space="preserve"> </v>
      </c>
      <c r="G314" s="297" t="str">
        <f t="shared" si="19"/>
        <v xml:space="preserve"> </v>
      </c>
      <c r="H314" s="297" t="str">
        <f t="shared" si="17"/>
        <v xml:space="preserve"> </v>
      </c>
      <c r="I314" s="297" t="str">
        <f t="shared" si="18"/>
        <v xml:space="preserve"> </v>
      </c>
    </row>
    <row r="315" spans="1:9" s="6" customFormat="1" ht="15" customHeight="1" x14ac:dyDescent="0.25">
      <c r="A315" s="90"/>
      <c r="B315" s="89"/>
      <c r="C315" s="89"/>
      <c r="D315" s="91"/>
      <c r="E315" s="91"/>
      <c r="F315" s="297" t="str">
        <f t="shared" si="16"/>
        <v xml:space="preserve"> </v>
      </c>
      <c r="G315" s="297" t="str">
        <f t="shared" si="19"/>
        <v xml:space="preserve"> </v>
      </c>
      <c r="H315" s="297" t="str">
        <f t="shared" si="17"/>
        <v xml:space="preserve"> </v>
      </c>
      <c r="I315" s="297" t="str">
        <f t="shared" si="18"/>
        <v xml:space="preserve"> </v>
      </c>
    </row>
    <row r="316" spans="1:9" s="6" customFormat="1" ht="15" customHeight="1" x14ac:dyDescent="0.25">
      <c r="A316" s="90"/>
      <c r="B316" s="89"/>
      <c r="C316" s="89"/>
      <c r="D316" s="91"/>
      <c r="E316" s="91"/>
      <c r="F316" s="297" t="str">
        <f t="shared" si="16"/>
        <v xml:space="preserve"> </v>
      </c>
      <c r="G316" s="297" t="str">
        <f t="shared" si="19"/>
        <v xml:space="preserve"> </v>
      </c>
      <c r="H316" s="297" t="str">
        <f t="shared" si="17"/>
        <v xml:space="preserve"> </v>
      </c>
      <c r="I316" s="297" t="str">
        <f t="shared" si="18"/>
        <v xml:space="preserve"> </v>
      </c>
    </row>
    <row r="317" spans="1:9" s="6" customFormat="1" ht="15" customHeight="1" x14ac:dyDescent="0.25">
      <c r="A317" s="90"/>
      <c r="B317" s="89"/>
      <c r="C317" s="89"/>
      <c r="D317" s="91"/>
      <c r="E317" s="91"/>
      <c r="F317" s="297" t="str">
        <f t="shared" si="16"/>
        <v xml:space="preserve"> </v>
      </c>
      <c r="G317" s="297" t="str">
        <f t="shared" si="19"/>
        <v xml:space="preserve"> </v>
      </c>
      <c r="H317" s="297" t="str">
        <f t="shared" si="17"/>
        <v xml:space="preserve"> </v>
      </c>
      <c r="I317" s="297" t="str">
        <f t="shared" si="18"/>
        <v xml:space="preserve"> </v>
      </c>
    </row>
    <row r="318" spans="1:9" s="6" customFormat="1" ht="15" customHeight="1" x14ac:dyDescent="0.25">
      <c r="A318" s="90"/>
      <c r="B318" s="89"/>
      <c r="C318" s="89"/>
      <c r="D318" s="91"/>
      <c r="E318" s="91"/>
      <c r="F318" s="297" t="str">
        <f t="shared" si="16"/>
        <v xml:space="preserve"> </v>
      </c>
      <c r="G318" s="297" t="str">
        <f t="shared" si="19"/>
        <v xml:space="preserve"> </v>
      </c>
      <c r="H318" s="297" t="str">
        <f t="shared" si="17"/>
        <v xml:space="preserve"> </v>
      </c>
      <c r="I318" s="297" t="str">
        <f t="shared" si="18"/>
        <v xml:space="preserve"> </v>
      </c>
    </row>
    <row r="319" spans="1:9" s="6" customFormat="1" ht="15" customHeight="1" x14ac:dyDescent="0.25">
      <c r="A319" s="90"/>
      <c r="B319" s="89"/>
      <c r="C319" s="89"/>
      <c r="D319" s="91"/>
      <c r="E319" s="91"/>
      <c r="F319" s="297" t="str">
        <f t="shared" si="16"/>
        <v xml:space="preserve"> </v>
      </c>
      <c r="G319" s="297" t="str">
        <f t="shared" si="19"/>
        <v xml:space="preserve"> </v>
      </c>
      <c r="H319" s="297" t="str">
        <f t="shared" si="17"/>
        <v xml:space="preserve"> </v>
      </c>
      <c r="I319" s="297" t="str">
        <f t="shared" si="18"/>
        <v xml:space="preserve"> </v>
      </c>
    </row>
    <row r="320" spans="1:9" s="6" customFormat="1" ht="15" customHeight="1" x14ac:dyDescent="0.25">
      <c r="A320" s="90"/>
      <c r="B320" s="89"/>
      <c r="C320" s="89"/>
      <c r="D320" s="91"/>
      <c r="E320" s="91"/>
      <c r="F320" s="297" t="str">
        <f t="shared" si="16"/>
        <v xml:space="preserve"> </v>
      </c>
      <c r="G320" s="297" t="str">
        <f t="shared" si="19"/>
        <v xml:space="preserve"> </v>
      </c>
      <c r="H320" s="297" t="str">
        <f t="shared" si="17"/>
        <v xml:space="preserve"> </v>
      </c>
      <c r="I320" s="297" t="str">
        <f t="shared" si="18"/>
        <v xml:space="preserve"> </v>
      </c>
    </row>
    <row r="321" spans="1:9" s="6" customFormat="1" ht="15" customHeight="1" x14ac:dyDescent="0.25">
      <c r="A321" s="90"/>
      <c r="B321" s="89"/>
      <c r="C321" s="89"/>
      <c r="D321" s="91"/>
      <c r="E321" s="91"/>
      <c r="F321" s="297" t="str">
        <f t="shared" si="16"/>
        <v xml:space="preserve"> </v>
      </c>
      <c r="G321" s="297" t="str">
        <f t="shared" si="19"/>
        <v xml:space="preserve"> </v>
      </c>
      <c r="H321" s="297" t="str">
        <f t="shared" si="17"/>
        <v xml:space="preserve"> </v>
      </c>
      <c r="I321" s="297" t="str">
        <f t="shared" si="18"/>
        <v xml:space="preserve"> </v>
      </c>
    </row>
    <row r="322" spans="1:9" s="6" customFormat="1" ht="15" customHeight="1" x14ac:dyDescent="0.25">
      <c r="A322" s="90"/>
      <c r="B322" s="89"/>
      <c r="C322" s="89"/>
      <c r="D322" s="91"/>
      <c r="E322" s="91"/>
      <c r="F322" s="297" t="str">
        <f t="shared" si="16"/>
        <v xml:space="preserve"> </v>
      </c>
      <c r="G322" s="297" t="str">
        <f t="shared" si="19"/>
        <v xml:space="preserve"> </v>
      </c>
      <c r="H322" s="297" t="str">
        <f t="shared" si="17"/>
        <v xml:space="preserve"> </v>
      </c>
      <c r="I322" s="297" t="str">
        <f t="shared" si="18"/>
        <v xml:space="preserve"> </v>
      </c>
    </row>
    <row r="323" spans="1:9" s="6" customFormat="1" ht="15" customHeight="1" x14ac:dyDescent="0.25">
      <c r="A323" s="90"/>
      <c r="B323" s="89"/>
      <c r="C323" s="89"/>
      <c r="D323" s="91"/>
      <c r="E323" s="91"/>
      <c r="F323" s="297" t="str">
        <f t="shared" si="16"/>
        <v xml:space="preserve"> </v>
      </c>
      <c r="G323" s="297" t="str">
        <f t="shared" si="19"/>
        <v xml:space="preserve"> </v>
      </c>
      <c r="H323" s="297" t="str">
        <f t="shared" si="17"/>
        <v xml:space="preserve"> </v>
      </c>
      <c r="I323" s="297" t="str">
        <f t="shared" si="18"/>
        <v xml:space="preserve"> </v>
      </c>
    </row>
    <row r="324" spans="1:9" s="6" customFormat="1" ht="15" customHeight="1" x14ac:dyDescent="0.25">
      <c r="A324" s="90"/>
      <c r="B324" s="89"/>
      <c r="C324" s="89"/>
      <c r="D324" s="91"/>
      <c r="E324" s="91"/>
      <c r="F324" s="297" t="str">
        <f t="shared" si="16"/>
        <v xml:space="preserve"> </v>
      </c>
      <c r="G324" s="297" t="str">
        <f t="shared" si="19"/>
        <v xml:space="preserve"> </v>
      </c>
      <c r="H324" s="297" t="str">
        <f t="shared" si="17"/>
        <v xml:space="preserve"> </v>
      </c>
      <c r="I324" s="297" t="str">
        <f t="shared" si="18"/>
        <v xml:space="preserve"> </v>
      </c>
    </row>
    <row r="325" spans="1:9" s="6" customFormat="1" ht="15" customHeight="1" x14ac:dyDescent="0.25">
      <c r="A325" s="90"/>
      <c r="B325" s="89"/>
      <c r="C325" s="89"/>
      <c r="D325" s="91"/>
      <c r="E325" s="91"/>
      <c r="F325" s="297" t="str">
        <f t="shared" si="16"/>
        <v xml:space="preserve"> </v>
      </c>
      <c r="G325" s="297" t="str">
        <f t="shared" si="19"/>
        <v xml:space="preserve"> </v>
      </c>
      <c r="H325" s="297" t="str">
        <f t="shared" si="17"/>
        <v xml:space="preserve"> </v>
      </c>
      <c r="I325" s="297" t="str">
        <f t="shared" si="18"/>
        <v xml:space="preserve"> </v>
      </c>
    </row>
    <row r="326" spans="1:9" s="6" customFormat="1" ht="15" customHeight="1" x14ac:dyDescent="0.25">
      <c r="A326" s="90"/>
      <c r="B326" s="89"/>
      <c r="C326" s="89"/>
      <c r="D326" s="91"/>
      <c r="E326" s="91"/>
      <c r="F326" s="297" t="str">
        <f t="shared" si="16"/>
        <v xml:space="preserve"> </v>
      </c>
      <c r="G326" s="297" t="str">
        <f t="shared" si="19"/>
        <v xml:space="preserve"> </v>
      </c>
      <c r="H326" s="297" t="str">
        <f t="shared" si="17"/>
        <v xml:space="preserve"> </v>
      </c>
      <c r="I326" s="297" t="str">
        <f t="shared" si="18"/>
        <v xml:space="preserve"> </v>
      </c>
    </row>
    <row r="327" spans="1:9" s="6" customFormat="1" ht="15" customHeight="1" x14ac:dyDescent="0.25">
      <c r="A327" s="90"/>
      <c r="B327" s="89"/>
      <c r="C327" s="89"/>
      <c r="D327" s="91"/>
      <c r="E327" s="91"/>
      <c r="F327" s="297" t="str">
        <f t="shared" si="16"/>
        <v xml:space="preserve"> </v>
      </c>
      <c r="G327" s="297" t="str">
        <f t="shared" si="19"/>
        <v xml:space="preserve"> </v>
      </c>
      <c r="H327" s="297" t="str">
        <f t="shared" si="17"/>
        <v xml:space="preserve"> </v>
      </c>
      <c r="I327" s="297" t="str">
        <f t="shared" si="18"/>
        <v xml:space="preserve"> </v>
      </c>
    </row>
    <row r="328" spans="1:9" s="6" customFormat="1" ht="15" customHeight="1" x14ac:dyDescent="0.25">
      <c r="A328" s="90"/>
      <c r="B328" s="89"/>
      <c r="C328" s="89"/>
      <c r="D328" s="91"/>
      <c r="E328" s="91"/>
      <c r="F328" s="297" t="str">
        <f t="shared" si="16"/>
        <v xml:space="preserve"> </v>
      </c>
      <c r="G328" s="297" t="str">
        <f t="shared" si="19"/>
        <v xml:space="preserve"> </v>
      </c>
      <c r="H328" s="297" t="str">
        <f t="shared" si="17"/>
        <v xml:space="preserve"> </v>
      </c>
      <c r="I328" s="297" t="str">
        <f t="shared" si="18"/>
        <v xml:space="preserve"> </v>
      </c>
    </row>
    <row r="329" spans="1:9" s="6" customFormat="1" ht="15" customHeight="1" x14ac:dyDescent="0.25">
      <c r="A329" s="90"/>
      <c r="B329" s="89"/>
      <c r="C329" s="89"/>
      <c r="D329" s="91"/>
      <c r="E329" s="91"/>
      <c r="F329" s="297" t="str">
        <f t="shared" ref="F329:F392" si="20">(IF(OR(D329="",E329="",D329=" ",E329=" ")," ",D329*E329))</f>
        <v xml:space="preserve"> </v>
      </c>
      <c r="G329" s="297" t="str">
        <f t="shared" si="19"/>
        <v xml:space="preserve"> </v>
      </c>
      <c r="H329" s="297" t="str">
        <f t="shared" ref="H329:H392" si="21">IF(C329=" ",0,IF(F329=" "," ",F329*C329/100))</f>
        <v xml:space="preserve"> </v>
      </c>
      <c r="I329" s="297" t="str">
        <f t="shared" ref="I329:I392" si="22">IF(F329=" "," ",F329*B329/100)</f>
        <v xml:space="preserve"> </v>
      </c>
    </row>
    <row r="330" spans="1:9" s="6" customFormat="1" ht="15" customHeight="1" x14ac:dyDescent="0.25">
      <c r="A330" s="90"/>
      <c r="B330" s="89"/>
      <c r="C330" s="89"/>
      <c r="D330" s="91"/>
      <c r="E330" s="91"/>
      <c r="F330" s="297" t="str">
        <f t="shared" si="20"/>
        <v xml:space="preserve"> </v>
      </c>
      <c r="G330" s="297" t="str">
        <f t="shared" ref="G330:G393" si="23">IF(F330=" "," ",F330-H330-I330)</f>
        <v xml:space="preserve"> </v>
      </c>
      <c r="H330" s="297" t="str">
        <f t="shared" si="21"/>
        <v xml:space="preserve"> </v>
      </c>
      <c r="I330" s="297" t="str">
        <f t="shared" si="22"/>
        <v xml:space="preserve"> </v>
      </c>
    </row>
    <row r="331" spans="1:9" s="6" customFormat="1" ht="15" customHeight="1" x14ac:dyDescent="0.25">
      <c r="A331" s="90"/>
      <c r="B331" s="89"/>
      <c r="C331" s="89"/>
      <c r="D331" s="91"/>
      <c r="E331" s="91"/>
      <c r="F331" s="297" t="str">
        <f t="shared" si="20"/>
        <v xml:space="preserve"> </v>
      </c>
      <c r="G331" s="297" t="str">
        <f t="shared" si="23"/>
        <v xml:space="preserve"> </v>
      </c>
      <c r="H331" s="297" t="str">
        <f t="shared" si="21"/>
        <v xml:space="preserve"> </v>
      </c>
      <c r="I331" s="297" t="str">
        <f t="shared" si="22"/>
        <v xml:space="preserve"> </v>
      </c>
    </row>
    <row r="332" spans="1:9" s="6" customFormat="1" ht="15" customHeight="1" x14ac:dyDescent="0.25">
      <c r="A332" s="90"/>
      <c r="B332" s="89"/>
      <c r="C332" s="89"/>
      <c r="D332" s="91"/>
      <c r="E332" s="91"/>
      <c r="F332" s="297" t="str">
        <f t="shared" si="20"/>
        <v xml:space="preserve"> </v>
      </c>
      <c r="G332" s="297" t="str">
        <f t="shared" si="23"/>
        <v xml:space="preserve"> </v>
      </c>
      <c r="H332" s="297" t="str">
        <f t="shared" si="21"/>
        <v xml:space="preserve"> </v>
      </c>
      <c r="I332" s="297" t="str">
        <f t="shared" si="22"/>
        <v xml:space="preserve"> </v>
      </c>
    </row>
    <row r="333" spans="1:9" s="6" customFormat="1" ht="15" customHeight="1" x14ac:dyDescent="0.25">
      <c r="A333" s="90"/>
      <c r="B333" s="89"/>
      <c r="C333" s="89"/>
      <c r="D333" s="91"/>
      <c r="E333" s="91"/>
      <c r="F333" s="297" t="str">
        <f t="shared" si="20"/>
        <v xml:space="preserve"> </v>
      </c>
      <c r="G333" s="297" t="str">
        <f t="shared" si="23"/>
        <v xml:space="preserve"> </v>
      </c>
      <c r="H333" s="297" t="str">
        <f t="shared" si="21"/>
        <v xml:space="preserve"> </v>
      </c>
      <c r="I333" s="297" t="str">
        <f t="shared" si="22"/>
        <v xml:space="preserve"> </v>
      </c>
    </row>
    <row r="334" spans="1:9" s="6" customFormat="1" ht="15" customHeight="1" x14ac:dyDescent="0.25">
      <c r="A334" s="90"/>
      <c r="B334" s="89"/>
      <c r="C334" s="89"/>
      <c r="D334" s="91"/>
      <c r="E334" s="91"/>
      <c r="F334" s="297" t="str">
        <f t="shared" si="20"/>
        <v xml:space="preserve"> </v>
      </c>
      <c r="G334" s="297" t="str">
        <f t="shared" si="23"/>
        <v xml:space="preserve"> </v>
      </c>
      <c r="H334" s="297" t="str">
        <f t="shared" si="21"/>
        <v xml:space="preserve"> </v>
      </c>
      <c r="I334" s="297" t="str">
        <f t="shared" si="22"/>
        <v xml:space="preserve"> </v>
      </c>
    </row>
    <row r="335" spans="1:9" s="6" customFormat="1" ht="15" customHeight="1" x14ac:dyDescent="0.25">
      <c r="A335" s="90"/>
      <c r="B335" s="89"/>
      <c r="C335" s="89"/>
      <c r="D335" s="91"/>
      <c r="E335" s="91"/>
      <c r="F335" s="297" t="str">
        <f t="shared" si="20"/>
        <v xml:space="preserve"> </v>
      </c>
      <c r="G335" s="297" t="str">
        <f t="shared" si="23"/>
        <v xml:space="preserve"> </v>
      </c>
      <c r="H335" s="297" t="str">
        <f t="shared" si="21"/>
        <v xml:space="preserve"> </v>
      </c>
      <c r="I335" s="297" t="str">
        <f t="shared" si="22"/>
        <v xml:space="preserve"> </v>
      </c>
    </row>
    <row r="336" spans="1:9" s="6" customFormat="1" ht="15" customHeight="1" x14ac:dyDescent="0.25">
      <c r="A336" s="90"/>
      <c r="B336" s="89"/>
      <c r="C336" s="89"/>
      <c r="D336" s="91"/>
      <c r="E336" s="91"/>
      <c r="F336" s="297" t="str">
        <f t="shared" si="20"/>
        <v xml:space="preserve"> </v>
      </c>
      <c r="G336" s="297" t="str">
        <f t="shared" si="23"/>
        <v xml:space="preserve"> </v>
      </c>
      <c r="H336" s="297" t="str">
        <f t="shared" si="21"/>
        <v xml:space="preserve"> </v>
      </c>
      <c r="I336" s="297" t="str">
        <f t="shared" si="22"/>
        <v xml:space="preserve"> </v>
      </c>
    </row>
    <row r="337" spans="1:9" s="6" customFormat="1" ht="15" customHeight="1" x14ac:dyDescent="0.25">
      <c r="A337" s="90"/>
      <c r="B337" s="89"/>
      <c r="C337" s="89"/>
      <c r="D337" s="91"/>
      <c r="E337" s="91"/>
      <c r="F337" s="297" t="str">
        <f t="shared" si="20"/>
        <v xml:space="preserve"> </v>
      </c>
      <c r="G337" s="297" t="str">
        <f t="shared" si="23"/>
        <v xml:space="preserve"> </v>
      </c>
      <c r="H337" s="297" t="str">
        <f t="shared" si="21"/>
        <v xml:space="preserve"> </v>
      </c>
      <c r="I337" s="297" t="str">
        <f t="shared" si="22"/>
        <v xml:space="preserve"> </v>
      </c>
    </row>
    <row r="338" spans="1:9" s="6" customFormat="1" ht="15" customHeight="1" x14ac:dyDescent="0.25">
      <c r="A338" s="90"/>
      <c r="B338" s="89"/>
      <c r="C338" s="89"/>
      <c r="D338" s="91"/>
      <c r="E338" s="91"/>
      <c r="F338" s="297" t="str">
        <f t="shared" si="20"/>
        <v xml:space="preserve"> </v>
      </c>
      <c r="G338" s="297" t="str">
        <f t="shared" si="23"/>
        <v xml:space="preserve"> </v>
      </c>
      <c r="H338" s="297" t="str">
        <f t="shared" si="21"/>
        <v xml:space="preserve"> </v>
      </c>
      <c r="I338" s="297" t="str">
        <f t="shared" si="22"/>
        <v xml:space="preserve"> </v>
      </c>
    </row>
    <row r="339" spans="1:9" s="6" customFormat="1" ht="15" customHeight="1" x14ac:dyDescent="0.25">
      <c r="A339" s="90"/>
      <c r="B339" s="89"/>
      <c r="C339" s="89"/>
      <c r="D339" s="91"/>
      <c r="E339" s="91"/>
      <c r="F339" s="297" t="str">
        <f t="shared" si="20"/>
        <v xml:space="preserve"> </v>
      </c>
      <c r="G339" s="297" t="str">
        <f t="shared" si="23"/>
        <v xml:space="preserve"> </v>
      </c>
      <c r="H339" s="297" t="str">
        <f t="shared" si="21"/>
        <v xml:space="preserve"> </v>
      </c>
      <c r="I339" s="297" t="str">
        <f t="shared" si="22"/>
        <v xml:space="preserve"> </v>
      </c>
    </row>
    <row r="340" spans="1:9" s="6" customFormat="1" ht="15" customHeight="1" x14ac:dyDescent="0.25">
      <c r="A340" s="90"/>
      <c r="B340" s="89"/>
      <c r="C340" s="89"/>
      <c r="D340" s="91"/>
      <c r="E340" s="91"/>
      <c r="F340" s="297" t="str">
        <f t="shared" si="20"/>
        <v xml:space="preserve"> </v>
      </c>
      <c r="G340" s="297" t="str">
        <f t="shared" si="23"/>
        <v xml:space="preserve"> </v>
      </c>
      <c r="H340" s="297" t="str">
        <f t="shared" si="21"/>
        <v xml:space="preserve"> </v>
      </c>
      <c r="I340" s="297" t="str">
        <f t="shared" si="22"/>
        <v xml:space="preserve"> </v>
      </c>
    </row>
    <row r="341" spans="1:9" s="6" customFormat="1" ht="15" customHeight="1" x14ac:dyDescent="0.25">
      <c r="A341" s="90"/>
      <c r="B341" s="89"/>
      <c r="C341" s="89"/>
      <c r="D341" s="91"/>
      <c r="E341" s="91"/>
      <c r="F341" s="297" t="str">
        <f t="shared" si="20"/>
        <v xml:space="preserve"> </v>
      </c>
      <c r="G341" s="297" t="str">
        <f t="shared" si="23"/>
        <v xml:space="preserve"> </v>
      </c>
      <c r="H341" s="297" t="str">
        <f t="shared" si="21"/>
        <v xml:space="preserve"> </v>
      </c>
      <c r="I341" s="297" t="str">
        <f t="shared" si="22"/>
        <v xml:space="preserve"> </v>
      </c>
    </row>
    <row r="342" spans="1:9" s="6" customFormat="1" ht="15" customHeight="1" x14ac:dyDescent="0.25">
      <c r="A342" s="90"/>
      <c r="B342" s="89"/>
      <c r="C342" s="89"/>
      <c r="D342" s="91"/>
      <c r="E342" s="91"/>
      <c r="F342" s="297" t="str">
        <f t="shared" si="20"/>
        <v xml:space="preserve"> </v>
      </c>
      <c r="G342" s="297" t="str">
        <f t="shared" si="23"/>
        <v xml:space="preserve"> </v>
      </c>
      <c r="H342" s="297" t="str">
        <f t="shared" si="21"/>
        <v xml:space="preserve"> </v>
      </c>
      <c r="I342" s="297" t="str">
        <f t="shared" si="22"/>
        <v xml:space="preserve"> </v>
      </c>
    </row>
    <row r="343" spans="1:9" s="6" customFormat="1" ht="15" customHeight="1" x14ac:dyDescent="0.25">
      <c r="A343" s="90"/>
      <c r="B343" s="89"/>
      <c r="C343" s="89"/>
      <c r="D343" s="91"/>
      <c r="E343" s="91"/>
      <c r="F343" s="297" t="str">
        <f t="shared" si="20"/>
        <v xml:space="preserve"> </v>
      </c>
      <c r="G343" s="297" t="str">
        <f t="shared" si="23"/>
        <v xml:space="preserve"> </v>
      </c>
      <c r="H343" s="297" t="str">
        <f t="shared" si="21"/>
        <v xml:space="preserve"> </v>
      </c>
      <c r="I343" s="297" t="str">
        <f t="shared" si="22"/>
        <v xml:space="preserve"> </v>
      </c>
    </row>
    <row r="344" spans="1:9" s="6" customFormat="1" ht="15" customHeight="1" x14ac:dyDescent="0.25">
      <c r="A344" s="90"/>
      <c r="B344" s="89"/>
      <c r="C344" s="89"/>
      <c r="D344" s="91"/>
      <c r="E344" s="91"/>
      <c r="F344" s="297" t="str">
        <f t="shared" si="20"/>
        <v xml:space="preserve"> </v>
      </c>
      <c r="G344" s="297" t="str">
        <f t="shared" si="23"/>
        <v xml:space="preserve"> </v>
      </c>
      <c r="H344" s="297" t="str">
        <f t="shared" si="21"/>
        <v xml:space="preserve"> </v>
      </c>
      <c r="I344" s="297" t="str">
        <f t="shared" si="22"/>
        <v xml:space="preserve"> </v>
      </c>
    </row>
    <row r="345" spans="1:9" s="6" customFormat="1" ht="15" customHeight="1" x14ac:dyDescent="0.25">
      <c r="A345" s="90"/>
      <c r="B345" s="89"/>
      <c r="C345" s="89"/>
      <c r="D345" s="91"/>
      <c r="E345" s="91"/>
      <c r="F345" s="297" t="str">
        <f t="shared" si="20"/>
        <v xml:space="preserve"> </v>
      </c>
      <c r="G345" s="297" t="str">
        <f t="shared" si="23"/>
        <v xml:space="preserve"> </v>
      </c>
      <c r="H345" s="297" t="str">
        <f t="shared" si="21"/>
        <v xml:space="preserve"> </v>
      </c>
      <c r="I345" s="297" t="str">
        <f t="shared" si="22"/>
        <v xml:space="preserve"> </v>
      </c>
    </row>
    <row r="346" spans="1:9" s="6" customFormat="1" ht="15" customHeight="1" x14ac:dyDescent="0.25">
      <c r="A346" s="90"/>
      <c r="B346" s="89"/>
      <c r="C346" s="89"/>
      <c r="D346" s="91"/>
      <c r="E346" s="91"/>
      <c r="F346" s="297" t="str">
        <f t="shared" si="20"/>
        <v xml:space="preserve"> </v>
      </c>
      <c r="G346" s="297" t="str">
        <f t="shared" si="23"/>
        <v xml:space="preserve"> </v>
      </c>
      <c r="H346" s="297" t="str">
        <f t="shared" si="21"/>
        <v xml:space="preserve"> </v>
      </c>
      <c r="I346" s="297" t="str">
        <f t="shared" si="22"/>
        <v xml:space="preserve"> </v>
      </c>
    </row>
    <row r="347" spans="1:9" s="6" customFormat="1" ht="15" customHeight="1" x14ac:dyDescent="0.25">
      <c r="A347" s="90"/>
      <c r="B347" s="89"/>
      <c r="C347" s="89"/>
      <c r="D347" s="91"/>
      <c r="E347" s="91"/>
      <c r="F347" s="297" t="str">
        <f t="shared" si="20"/>
        <v xml:space="preserve"> </v>
      </c>
      <c r="G347" s="297" t="str">
        <f t="shared" si="23"/>
        <v xml:space="preserve"> </v>
      </c>
      <c r="H347" s="297" t="str">
        <f t="shared" si="21"/>
        <v xml:space="preserve"> </v>
      </c>
      <c r="I347" s="297" t="str">
        <f t="shared" si="22"/>
        <v xml:space="preserve"> </v>
      </c>
    </row>
    <row r="348" spans="1:9" s="6" customFormat="1" ht="15" customHeight="1" x14ac:dyDescent="0.25">
      <c r="A348" s="90"/>
      <c r="B348" s="89"/>
      <c r="C348" s="89"/>
      <c r="D348" s="91"/>
      <c r="E348" s="91"/>
      <c r="F348" s="297" t="str">
        <f t="shared" si="20"/>
        <v xml:space="preserve"> </v>
      </c>
      <c r="G348" s="297" t="str">
        <f t="shared" si="23"/>
        <v xml:space="preserve"> </v>
      </c>
      <c r="H348" s="297" t="str">
        <f t="shared" si="21"/>
        <v xml:space="preserve"> </v>
      </c>
      <c r="I348" s="297" t="str">
        <f t="shared" si="22"/>
        <v xml:space="preserve"> </v>
      </c>
    </row>
    <row r="349" spans="1:9" s="6" customFormat="1" ht="15" customHeight="1" x14ac:dyDescent="0.25">
      <c r="A349" s="90"/>
      <c r="B349" s="89"/>
      <c r="C349" s="89"/>
      <c r="D349" s="91"/>
      <c r="E349" s="91"/>
      <c r="F349" s="297" t="str">
        <f t="shared" si="20"/>
        <v xml:space="preserve"> </v>
      </c>
      <c r="G349" s="297" t="str">
        <f t="shared" si="23"/>
        <v xml:space="preserve"> </v>
      </c>
      <c r="H349" s="297" t="str">
        <f t="shared" si="21"/>
        <v xml:space="preserve"> </v>
      </c>
      <c r="I349" s="297" t="str">
        <f t="shared" si="22"/>
        <v xml:space="preserve"> </v>
      </c>
    </row>
    <row r="350" spans="1:9" s="6" customFormat="1" ht="15" customHeight="1" x14ac:dyDescent="0.25">
      <c r="A350" s="90"/>
      <c r="B350" s="89"/>
      <c r="C350" s="89"/>
      <c r="D350" s="91"/>
      <c r="E350" s="91"/>
      <c r="F350" s="297" t="str">
        <f t="shared" si="20"/>
        <v xml:space="preserve"> </v>
      </c>
      <c r="G350" s="297" t="str">
        <f t="shared" si="23"/>
        <v xml:space="preserve"> </v>
      </c>
      <c r="H350" s="297" t="str">
        <f t="shared" si="21"/>
        <v xml:space="preserve"> </v>
      </c>
      <c r="I350" s="297" t="str">
        <f t="shared" si="22"/>
        <v xml:space="preserve"> </v>
      </c>
    </row>
    <row r="351" spans="1:9" s="6" customFormat="1" ht="15" customHeight="1" x14ac:dyDescent="0.25">
      <c r="A351" s="90"/>
      <c r="B351" s="89"/>
      <c r="C351" s="89"/>
      <c r="D351" s="91"/>
      <c r="E351" s="91"/>
      <c r="F351" s="297" t="str">
        <f t="shared" si="20"/>
        <v xml:space="preserve"> </v>
      </c>
      <c r="G351" s="297" t="str">
        <f t="shared" si="23"/>
        <v xml:space="preserve"> </v>
      </c>
      <c r="H351" s="297" t="str">
        <f t="shared" si="21"/>
        <v xml:space="preserve"> </v>
      </c>
      <c r="I351" s="297" t="str">
        <f t="shared" si="22"/>
        <v xml:space="preserve"> </v>
      </c>
    </row>
    <row r="352" spans="1:9" s="6" customFormat="1" ht="15" customHeight="1" x14ac:dyDescent="0.25">
      <c r="A352" s="90"/>
      <c r="B352" s="89"/>
      <c r="C352" s="89"/>
      <c r="D352" s="91"/>
      <c r="E352" s="91"/>
      <c r="F352" s="297" t="str">
        <f t="shared" si="20"/>
        <v xml:space="preserve"> </v>
      </c>
      <c r="G352" s="297" t="str">
        <f t="shared" si="23"/>
        <v xml:space="preserve"> </v>
      </c>
      <c r="H352" s="297" t="str">
        <f t="shared" si="21"/>
        <v xml:space="preserve"> </v>
      </c>
      <c r="I352" s="297" t="str">
        <f t="shared" si="22"/>
        <v xml:space="preserve"> </v>
      </c>
    </row>
    <row r="353" spans="1:9" s="6" customFormat="1" ht="15" customHeight="1" x14ac:dyDescent="0.25">
      <c r="A353" s="90"/>
      <c r="B353" s="89"/>
      <c r="C353" s="89"/>
      <c r="D353" s="91"/>
      <c r="E353" s="91"/>
      <c r="F353" s="297" t="str">
        <f t="shared" si="20"/>
        <v xml:space="preserve"> </v>
      </c>
      <c r="G353" s="297" t="str">
        <f t="shared" si="23"/>
        <v xml:space="preserve"> </v>
      </c>
      <c r="H353" s="297" t="str">
        <f t="shared" si="21"/>
        <v xml:space="preserve"> </v>
      </c>
      <c r="I353" s="297" t="str">
        <f t="shared" si="22"/>
        <v xml:space="preserve"> </v>
      </c>
    </row>
    <row r="354" spans="1:9" s="6" customFormat="1" ht="15" customHeight="1" x14ac:dyDescent="0.25">
      <c r="A354" s="90"/>
      <c r="B354" s="89"/>
      <c r="C354" s="89"/>
      <c r="D354" s="91"/>
      <c r="E354" s="91"/>
      <c r="F354" s="297" t="str">
        <f t="shared" si="20"/>
        <v xml:space="preserve"> </v>
      </c>
      <c r="G354" s="297" t="str">
        <f t="shared" si="23"/>
        <v xml:space="preserve"> </v>
      </c>
      <c r="H354" s="297" t="str">
        <f t="shared" si="21"/>
        <v xml:space="preserve"> </v>
      </c>
      <c r="I354" s="297" t="str">
        <f t="shared" si="22"/>
        <v xml:space="preserve"> </v>
      </c>
    </row>
    <row r="355" spans="1:9" s="6" customFormat="1" ht="15" customHeight="1" x14ac:dyDescent="0.25">
      <c r="A355" s="90"/>
      <c r="B355" s="89"/>
      <c r="C355" s="89"/>
      <c r="D355" s="91"/>
      <c r="E355" s="91"/>
      <c r="F355" s="297" t="str">
        <f t="shared" si="20"/>
        <v xml:space="preserve"> </v>
      </c>
      <c r="G355" s="297" t="str">
        <f t="shared" si="23"/>
        <v xml:space="preserve"> </v>
      </c>
      <c r="H355" s="297" t="str">
        <f t="shared" si="21"/>
        <v xml:space="preserve"> </v>
      </c>
      <c r="I355" s="297" t="str">
        <f t="shared" si="22"/>
        <v xml:space="preserve"> </v>
      </c>
    </row>
    <row r="356" spans="1:9" s="6" customFormat="1" ht="15" customHeight="1" x14ac:dyDescent="0.25">
      <c r="A356" s="90"/>
      <c r="B356" s="89"/>
      <c r="C356" s="89"/>
      <c r="D356" s="91"/>
      <c r="E356" s="91"/>
      <c r="F356" s="297" t="str">
        <f t="shared" si="20"/>
        <v xml:space="preserve"> </v>
      </c>
      <c r="G356" s="297" t="str">
        <f t="shared" si="23"/>
        <v xml:space="preserve"> </v>
      </c>
      <c r="H356" s="297" t="str">
        <f t="shared" si="21"/>
        <v xml:space="preserve"> </v>
      </c>
      <c r="I356" s="297" t="str">
        <f t="shared" si="22"/>
        <v xml:space="preserve"> </v>
      </c>
    </row>
    <row r="357" spans="1:9" s="6" customFormat="1" ht="15" customHeight="1" x14ac:dyDescent="0.25">
      <c r="A357" s="90"/>
      <c r="B357" s="89"/>
      <c r="C357" s="89"/>
      <c r="D357" s="91"/>
      <c r="E357" s="91"/>
      <c r="F357" s="297" t="str">
        <f t="shared" si="20"/>
        <v xml:space="preserve"> </v>
      </c>
      <c r="G357" s="297" t="str">
        <f t="shared" si="23"/>
        <v xml:space="preserve"> </v>
      </c>
      <c r="H357" s="297" t="str">
        <f t="shared" si="21"/>
        <v xml:space="preserve"> </v>
      </c>
      <c r="I357" s="297" t="str">
        <f t="shared" si="22"/>
        <v xml:space="preserve"> </v>
      </c>
    </row>
    <row r="358" spans="1:9" s="6" customFormat="1" ht="15" customHeight="1" x14ac:dyDescent="0.25">
      <c r="A358" s="90"/>
      <c r="B358" s="89"/>
      <c r="C358" s="89"/>
      <c r="D358" s="91"/>
      <c r="E358" s="91"/>
      <c r="F358" s="297" t="str">
        <f t="shared" si="20"/>
        <v xml:space="preserve"> </v>
      </c>
      <c r="G358" s="297" t="str">
        <f t="shared" si="23"/>
        <v xml:space="preserve"> </v>
      </c>
      <c r="H358" s="297" t="str">
        <f t="shared" si="21"/>
        <v xml:space="preserve"> </v>
      </c>
      <c r="I358" s="297" t="str">
        <f t="shared" si="22"/>
        <v xml:space="preserve"> </v>
      </c>
    </row>
    <row r="359" spans="1:9" s="6" customFormat="1" ht="15" customHeight="1" x14ac:dyDescent="0.25">
      <c r="A359" s="90"/>
      <c r="B359" s="89"/>
      <c r="C359" s="89"/>
      <c r="D359" s="91"/>
      <c r="E359" s="91"/>
      <c r="F359" s="297" t="str">
        <f t="shared" si="20"/>
        <v xml:space="preserve"> </v>
      </c>
      <c r="G359" s="297" t="str">
        <f t="shared" si="23"/>
        <v xml:space="preserve"> </v>
      </c>
      <c r="H359" s="297" t="str">
        <f t="shared" si="21"/>
        <v xml:space="preserve"> </v>
      </c>
      <c r="I359" s="297" t="str">
        <f t="shared" si="22"/>
        <v xml:space="preserve"> </v>
      </c>
    </row>
    <row r="360" spans="1:9" s="6" customFormat="1" ht="15" customHeight="1" x14ac:dyDescent="0.25">
      <c r="A360" s="90"/>
      <c r="B360" s="89"/>
      <c r="C360" s="89"/>
      <c r="D360" s="91"/>
      <c r="E360" s="91"/>
      <c r="F360" s="297" t="str">
        <f t="shared" si="20"/>
        <v xml:space="preserve"> </v>
      </c>
      <c r="G360" s="297" t="str">
        <f t="shared" si="23"/>
        <v xml:space="preserve"> </v>
      </c>
      <c r="H360" s="297" t="str">
        <f t="shared" si="21"/>
        <v xml:space="preserve"> </v>
      </c>
      <c r="I360" s="297" t="str">
        <f t="shared" si="22"/>
        <v xml:space="preserve"> </v>
      </c>
    </row>
    <row r="361" spans="1:9" s="6" customFormat="1" ht="15" customHeight="1" x14ac:dyDescent="0.25">
      <c r="A361" s="90"/>
      <c r="B361" s="89"/>
      <c r="C361" s="89"/>
      <c r="D361" s="91"/>
      <c r="E361" s="91"/>
      <c r="F361" s="297" t="str">
        <f t="shared" si="20"/>
        <v xml:space="preserve"> </v>
      </c>
      <c r="G361" s="297" t="str">
        <f t="shared" si="23"/>
        <v xml:space="preserve"> </v>
      </c>
      <c r="H361" s="297" t="str">
        <f t="shared" si="21"/>
        <v xml:space="preserve"> </v>
      </c>
      <c r="I361" s="297" t="str">
        <f t="shared" si="22"/>
        <v xml:space="preserve"> </v>
      </c>
    </row>
    <row r="362" spans="1:9" s="6" customFormat="1" ht="15" customHeight="1" x14ac:dyDescent="0.25">
      <c r="A362" s="90"/>
      <c r="B362" s="89"/>
      <c r="C362" s="89"/>
      <c r="D362" s="91"/>
      <c r="E362" s="91"/>
      <c r="F362" s="297" t="str">
        <f t="shared" si="20"/>
        <v xml:space="preserve"> </v>
      </c>
      <c r="G362" s="297" t="str">
        <f t="shared" si="23"/>
        <v xml:space="preserve"> </v>
      </c>
      <c r="H362" s="297" t="str">
        <f t="shared" si="21"/>
        <v xml:space="preserve"> </v>
      </c>
      <c r="I362" s="297" t="str">
        <f t="shared" si="22"/>
        <v xml:space="preserve"> </v>
      </c>
    </row>
    <row r="363" spans="1:9" s="6" customFormat="1" ht="15" customHeight="1" x14ac:dyDescent="0.25">
      <c r="A363" s="90"/>
      <c r="B363" s="89"/>
      <c r="C363" s="89"/>
      <c r="D363" s="91"/>
      <c r="E363" s="91"/>
      <c r="F363" s="297" t="str">
        <f t="shared" si="20"/>
        <v xml:space="preserve"> </v>
      </c>
      <c r="G363" s="297" t="str">
        <f t="shared" si="23"/>
        <v xml:space="preserve"> </v>
      </c>
      <c r="H363" s="297" t="str">
        <f t="shared" si="21"/>
        <v xml:space="preserve"> </v>
      </c>
      <c r="I363" s="297" t="str">
        <f t="shared" si="22"/>
        <v xml:space="preserve"> </v>
      </c>
    </row>
    <row r="364" spans="1:9" s="6" customFormat="1" ht="15" customHeight="1" x14ac:dyDescent="0.25">
      <c r="A364" s="90"/>
      <c r="B364" s="89"/>
      <c r="C364" s="89"/>
      <c r="D364" s="91"/>
      <c r="E364" s="91"/>
      <c r="F364" s="297" t="str">
        <f t="shared" si="20"/>
        <v xml:space="preserve"> </v>
      </c>
      <c r="G364" s="297" t="str">
        <f t="shared" si="23"/>
        <v xml:space="preserve"> </v>
      </c>
      <c r="H364" s="297" t="str">
        <f t="shared" si="21"/>
        <v xml:space="preserve"> </v>
      </c>
      <c r="I364" s="297" t="str">
        <f t="shared" si="22"/>
        <v xml:space="preserve"> </v>
      </c>
    </row>
    <row r="365" spans="1:9" s="6" customFormat="1" ht="15" customHeight="1" x14ac:dyDescent="0.25">
      <c r="A365" s="90"/>
      <c r="B365" s="89"/>
      <c r="C365" s="89"/>
      <c r="D365" s="91"/>
      <c r="E365" s="91"/>
      <c r="F365" s="297" t="str">
        <f t="shared" si="20"/>
        <v xml:space="preserve"> </v>
      </c>
      <c r="G365" s="297" t="str">
        <f t="shared" si="23"/>
        <v xml:space="preserve"> </v>
      </c>
      <c r="H365" s="297" t="str">
        <f t="shared" si="21"/>
        <v xml:space="preserve"> </v>
      </c>
      <c r="I365" s="297" t="str">
        <f t="shared" si="22"/>
        <v xml:space="preserve"> </v>
      </c>
    </row>
    <row r="366" spans="1:9" s="6" customFormat="1" ht="15" customHeight="1" x14ac:dyDescent="0.25">
      <c r="A366" s="90"/>
      <c r="B366" s="89"/>
      <c r="C366" s="89"/>
      <c r="D366" s="91"/>
      <c r="E366" s="91"/>
      <c r="F366" s="297" t="str">
        <f t="shared" si="20"/>
        <v xml:space="preserve"> </v>
      </c>
      <c r="G366" s="297" t="str">
        <f t="shared" si="23"/>
        <v xml:space="preserve"> </v>
      </c>
      <c r="H366" s="297" t="str">
        <f t="shared" si="21"/>
        <v xml:space="preserve"> </v>
      </c>
      <c r="I366" s="297" t="str">
        <f t="shared" si="22"/>
        <v xml:space="preserve"> </v>
      </c>
    </row>
    <row r="367" spans="1:9" s="6" customFormat="1" ht="15" customHeight="1" x14ac:dyDescent="0.25">
      <c r="A367" s="90"/>
      <c r="B367" s="89"/>
      <c r="C367" s="89"/>
      <c r="D367" s="91"/>
      <c r="E367" s="91"/>
      <c r="F367" s="297" t="str">
        <f t="shared" si="20"/>
        <v xml:space="preserve"> </v>
      </c>
      <c r="G367" s="297" t="str">
        <f t="shared" si="23"/>
        <v xml:space="preserve"> </v>
      </c>
      <c r="H367" s="297" t="str">
        <f t="shared" si="21"/>
        <v xml:space="preserve"> </v>
      </c>
      <c r="I367" s="297" t="str">
        <f t="shared" si="22"/>
        <v xml:space="preserve"> </v>
      </c>
    </row>
    <row r="368" spans="1:9" s="6" customFormat="1" ht="15" customHeight="1" x14ac:dyDescent="0.25">
      <c r="A368" s="90"/>
      <c r="B368" s="89"/>
      <c r="C368" s="89"/>
      <c r="D368" s="91"/>
      <c r="E368" s="91"/>
      <c r="F368" s="297" t="str">
        <f t="shared" si="20"/>
        <v xml:space="preserve"> </v>
      </c>
      <c r="G368" s="297" t="str">
        <f t="shared" si="23"/>
        <v xml:space="preserve"> </v>
      </c>
      <c r="H368" s="297" t="str">
        <f t="shared" si="21"/>
        <v xml:space="preserve"> </v>
      </c>
      <c r="I368" s="297" t="str">
        <f t="shared" si="22"/>
        <v xml:space="preserve"> </v>
      </c>
    </row>
    <row r="369" spans="1:9" s="6" customFormat="1" ht="15" customHeight="1" x14ac:dyDescent="0.25">
      <c r="A369" s="90"/>
      <c r="B369" s="89"/>
      <c r="C369" s="89"/>
      <c r="D369" s="91"/>
      <c r="E369" s="91"/>
      <c r="F369" s="297" t="str">
        <f t="shared" si="20"/>
        <v xml:space="preserve"> </v>
      </c>
      <c r="G369" s="297" t="str">
        <f t="shared" si="23"/>
        <v xml:space="preserve"> </v>
      </c>
      <c r="H369" s="297" t="str">
        <f t="shared" si="21"/>
        <v xml:space="preserve"> </v>
      </c>
      <c r="I369" s="297" t="str">
        <f t="shared" si="22"/>
        <v xml:space="preserve"> </v>
      </c>
    </row>
    <row r="370" spans="1:9" s="6" customFormat="1" ht="15" customHeight="1" x14ac:dyDescent="0.25">
      <c r="A370" s="90"/>
      <c r="B370" s="89"/>
      <c r="C370" s="89"/>
      <c r="D370" s="91"/>
      <c r="E370" s="91"/>
      <c r="F370" s="297" t="str">
        <f t="shared" si="20"/>
        <v xml:space="preserve"> </v>
      </c>
      <c r="G370" s="297" t="str">
        <f t="shared" si="23"/>
        <v xml:space="preserve"> </v>
      </c>
      <c r="H370" s="297" t="str">
        <f t="shared" si="21"/>
        <v xml:space="preserve"> </v>
      </c>
      <c r="I370" s="297" t="str">
        <f t="shared" si="22"/>
        <v xml:space="preserve"> </v>
      </c>
    </row>
    <row r="371" spans="1:9" s="6" customFormat="1" ht="15" customHeight="1" x14ac:dyDescent="0.25">
      <c r="A371" s="90"/>
      <c r="B371" s="89"/>
      <c r="C371" s="89"/>
      <c r="D371" s="91"/>
      <c r="E371" s="91"/>
      <c r="F371" s="297" t="str">
        <f t="shared" si="20"/>
        <v xml:space="preserve"> </v>
      </c>
      <c r="G371" s="297" t="str">
        <f t="shared" si="23"/>
        <v xml:space="preserve"> </v>
      </c>
      <c r="H371" s="297" t="str">
        <f t="shared" si="21"/>
        <v xml:space="preserve"> </v>
      </c>
      <c r="I371" s="297" t="str">
        <f t="shared" si="22"/>
        <v xml:space="preserve"> </v>
      </c>
    </row>
    <row r="372" spans="1:9" s="6" customFormat="1" ht="15" customHeight="1" x14ac:dyDescent="0.25">
      <c r="A372" s="90"/>
      <c r="B372" s="89"/>
      <c r="C372" s="89"/>
      <c r="D372" s="91"/>
      <c r="E372" s="91"/>
      <c r="F372" s="297" t="str">
        <f t="shared" si="20"/>
        <v xml:space="preserve"> </v>
      </c>
      <c r="G372" s="297" t="str">
        <f t="shared" si="23"/>
        <v xml:space="preserve"> </v>
      </c>
      <c r="H372" s="297" t="str">
        <f t="shared" si="21"/>
        <v xml:space="preserve"> </v>
      </c>
      <c r="I372" s="297" t="str">
        <f t="shared" si="22"/>
        <v xml:space="preserve"> </v>
      </c>
    </row>
    <row r="373" spans="1:9" s="6" customFormat="1" ht="15" customHeight="1" x14ac:dyDescent="0.25">
      <c r="A373" s="90"/>
      <c r="B373" s="89"/>
      <c r="C373" s="89"/>
      <c r="D373" s="91"/>
      <c r="E373" s="91"/>
      <c r="F373" s="297" t="str">
        <f t="shared" si="20"/>
        <v xml:space="preserve"> </v>
      </c>
      <c r="G373" s="297" t="str">
        <f t="shared" si="23"/>
        <v xml:space="preserve"> </v>
      </c>
      <c r="H373" s="297" t="str">
        <f t="shared" si="21"/>
        <v xml:space="preserve"> </v>
      </c>
      <c r="I373" s="297" t="str">
        <f t="shared" si="22"/>
        <v xml:space="preserve"> </v>
      </c>
    </row>
    <row r="374" spans="1:9" s="6" customFormat="1" ht="15" customHeight="1" x14ac:dyDescent="0.25">
      <c r="A374" s="90"/>
      <c r="B374" s="89"/>
      <c r="C374" s="89"/>
      <c r="D374" s="91"/>
      <c r="E374" s="91"/>
      <c r="F374" s="297" t="str">
        <f t="shared" si="20"/>
        <v xml:space="preserve"> </v>
      </c>
      <c r="G374" s="297" t="str">
        <f t="shared" si="23"/>
        <v xml:space="preserve"> </v>
      </c>
      <c r="H374" s="297" t="str">
        <f t="shared" si="21"/>
        <v xml:space="preserve"> </v>
      </c>
      <c r="I374" s="297" t="str">
        <f t="shared" si="22"/>
        <v xml:space="preserve"> </v>
      </c>
    </row>
    <row r="375" spans="1:9" s="6" customFormat="1" ht="15" customHeight="1" x14ac:dyDescent="0.25">
      <c r="A375" s="90"/>
      <c r="B375" s="89"/>
      <c r="C375" s="89"/>
      <c r="D375" s="91"/>
      <c r="E375" s="91"/>
      <c r="F375" s="297" t="str">
        <f t="shared" si="20"/>
        <v xml:space="preserve"> </v>
      </c>
      <c r="G375" s="297" t="str">
        <f t="shared" si="23"/>
        <v xml:space="preserve"> </v>
      </c>
      <c r="H375" s="297" t="str">
        <f t="shared" si="21"/>
        <v xml:space="preserve"> </v>
      </c>
      <c r="I375" s="297" t="str">
        <f t="shared" si="22"/>
        <v xml:space="preserve"> </v>
      </c>
    </row>
    <row r="376" spans="1:9" s="6" customFormat="1" ht="15" customHeight="1" x14ac:dyDescent="0.25">
      <c r="A376" s="90"/>
      <c r="B376" s="89"/>
      <c r="C376" s="89"/>
      <c r="D376" s="91"/>
      <c r="E376" s="91"/>
      <c r="F376" s="297" t="str">
        <f t="shared" si="20"/>
        <v xml:space="preserve"> </v>
      </c>
      <c r="G376" s="297" t="str">
        <f t="shared" si="23"/>
        <v xml:space="preserve"> </v>
      </c>
      <c r="H376" s="297" t="str">
        <f t="shared" si="21"/>
        <v xml:space="preserve"> </v>
      </c>
      <c r="I376" s="297" t="str">
        <f t="shared" si="22"/>
        <v xml:space="preserve"> </v>
      </c>
    </row>
    <row r="377" spans="1:9" s="6" customFormat="1" ht="15" customHeight="1" x14ac:dyDescent="0.25">
      <c r="A377" s="90"/>
      <c r="B377" s="89"/>
      <c r="C377" s="89"/>
      <c r="D377" s="91"/>
      <c r="E377" s="91"/>
      <c r="F377" s="297" t="str">
        <f t="shared" si="20"/>
        <v xml:space="preserve"> </v>
      </c>
      <c r="G377" s="297" t="str">
        <f t="shared" si="23"/>
        <v xml:space="preserve"> </v>
      </c>
      <c r="H377" s="297" t="str">
        <f t="shared" si="21"/>
        <v xml:space="preserve"> </v>
      </c>
      <c r="I377" s="297" t="str">
        <f t="shared" si="22"/>
        <v xml:space="preserve"> </v>
      </c>
    </row>
    <row r="378" spans="1:9" s="6" customFormat="1" ht="15" customHeight="1" x14ac:dyDescent="0.25">
      <c r="A378" s="90"/>
      <c r="B378" s="89"/>
      <c r="C378" s="89"/>
      <c r="D378" s="91"/>
      <c r="E378" s="91"/>
      <c r="F378" s="297" t="str">
        <f t="shared" si="20"/>
        <v xml:space="preserve"> </v>
      </c>
      <c r="G378" s="297" t="str">
        <f t="shared" si="23"/>
        <v xml:space="preserve"> </v>
      </c>
      <c r="H378" s="297" t="str">
        <f t="shared" si="21"/>
        <v xml:space="preserve"> </v>
      </c>
      <c r="I378" s="297" t="str">
        <f t="shared" si="22"/>
        <v xml:space="preserve"> </v>
      </c>
    </row>
    <row r="379" spans="1:9" s="6" customFormat="1" ht="15" customHeight="1" x14ac:dyDescent="0.25">
      <c r="A379" s="90"/>
      <c r="B379" s="89"/>
      <c r="C379" s="89"/>
      <c r="D379" s="91"/>
      <c r="E379" s="91"/>
      <c r="F379" s="297" t="str">
        <f t="shared" si="20"/>
        <v xml:space="preserve"> </v>
      </c>
      <c r="G379" s="297" t="str">
        <f t="shared" si="23"/>
        <v xml:space="preserve"> </v>
      </c>
      <c r="H379" s="297" t="str">
        <f t="shared" si="21"/>
        <v xml:space="preserve"> </v>
      </c>
      <c r="I379" s="297" t="str">
        <f t="shared" si="22"/>
        <v xml:space="preserve"> </v>
      </c>
    </row>
    <row r="380" spans="1:9" s="6" customFormat="1" ht="15" customHeight="1" x14ac:dyDescent="0.25">
      <c r="A380" s="90"/>
      <c r="B380" s="89"/>
      <c r="C380" s="89"/>
      <c r="D380" s="91"/>
      <c r="E380" s="91"/>
      <c r="F380" s="297" t="str">
        <f t="shared" si="20"/>
        <v xml:space="preserve"> </v>
      </c>
      <c r="G380" s="297" t="str">
        <f t="shared" si="23"/>
        <v xml:space="preserve"> </v>
      </c>
      <c r="H380" s="297" t="str">
        <f t="shared" si="21"/>
        <v xml:space="preserve"> </v>
      </c>
      <c r="I380" s="297" t="str">
        <f t="shared" si="22"/>
        <v xml:space="preserve"> </v>
      </c>
    </row>
    <row r="381" spans="1:9" s="6" customFormat="1" ht="15" customHeight="1" x14ac:dyDescent="0.25">
      <c r="A381" s="90"/>
      <c r="B381" s="89"/>
      <c r="C381" s="89"/>
      <c r="D381" s="91"/>
      <c r="E381" s="91"/>
      <c r="F381" s="297" t="str">
        <f t="shared" si="20"/>
        <v xml:space="preserve"> </v>
      </c>
      <c r="G381" s="297" t="str">
        <f t="shared" si="23"/>
        <v xml:space="preserve"> </v>
      </c>
      <c r="H381" s="297" t="str">
        <f t="shared" si="21"/>
        <v xml:space="preserve"> </v>
      </c>
      <c r="I381" s="297" t="str">
        <f t="shared" si="22"/>
        <v xml:space="preserve"> </v>
      </c>
    </row>
    <row r="382" spans="1:9" s="6" customFormat="1" ht="15" customHeight="1" x14ac:dyDescent="0.25">
      <c r="A382" s="90"/>
      <c r="B382" s="89"/>
      <c r="C382" s="89"/>
      <c r="D382" s="91"/>
      <c r="E382" s="91"/>
      <c r="F382" s="297" t="str">
        <f t="shared" si="20"/>
        <v xml:space="preserve"> </v>
      </c>
      <c r="G382" s="297" t="str">
        <f t="shared" si="23"/>
        <v xml:space="preserve"> </v>
      </c>
      <c r="H382" s="297" t="str">
        <f t="shared" si="21"/>
        <v xml:space="preserve"> </v>
      </c>
      <c r="I382" s="297" t="str">
        <f t="shared" si="22"/>
        <v xml:space="preserve"> </v>
      </c>
    </row>
    <row r="383" spans="1:9" s="6" customFormat="1" ht="15" customHeight="1" x14ac:dyDescent="0.25">
      <c r="A383" s="90"/>
      <c r="B383" s="89"/>
      <c r="C383" s="89"/>
      <c r="D383" s="91"/>
      <c r="E383" s="91"/>
      <c r="F383" s="297" t="str">
        <f t="shared" si="20"/>
        <v xml:space="preserve"> </v>
      </c>
      <c r="G383" s="297" t="str">
        <f t="shared" si="23"/>
        <v xml:space="preserve"> </v>
      </c>
      <c r="H383" s="297" t="str">
        <f t="shared" si="21"/>
        <v xml:space="preserve"> </v>
      </c>
      <c r="I383" s="297" t="str">
        <f t="shared" si="22"/>
        <v xml:space="preserve"> </v>
      </c>
    </row>
    <row r="384" spans="1:9" s="6" customFormat="1" ht="15" customHeight="1" x14ac:dyDescent="0.25">
      <c r="A384" s="90"/>
      <c r="B384" s="89"/>
      <c r="C384" s="89"/>
      <c r="D384" s="91"/>
      <c r="E384" s="91"/>
      <c r="F384" s="297" t="str">
        <f t="shared" si="20"/>
        <v xml:space="preserve"> </v>
      </c>
      <c r="G384" s="297" t="str">
        <f t="shared" si="23"/>
        <v xml:space="preserve"> </v>
      </c>
      <c r="H384" s="297" t="str">
        <f t="shared" si="21"/>
        <v xml:space="preserve"> </v>
      </c>
      <c r="I384" s="297" t="str">
        <f t="shared" si="22"/>
        <v xml:space="preserve"> </v>
      </c>
    </row>
    <row r="385" spans="1:9" s="6" customFormat="1" ht="15" customHeight="1" x14ac:dyDescent="0.25">
      <c r="A385" s="90"/>
      <c r="B385" s="89"/>
      <c r="C385" s="89"/>
      <c r="D385" s="91"/>
      <c r="E385" s="91"/>
      <c r="F385" s="297" t="str">
        <f t="shared" si="20"/>
        <v xml:space="preserve"> </v>
      </c>
      <c r="G385" s="297" t="str">
        <f t="shared" si="23"/>
        <v xml:space="preserve"> </v>
      </c>
      <c r="H385" s="297" t="str">
        <f t="shared" si="21"/>
        <v xml:space="preserve"> </v>
      </c>
      <c r="I385" s="297" t="str">
        <f t="shared" si="22"/>
        <v xml:space="preserve"> </v>
      </c>
    </row>
    <row r="386" spans="1:9" s="6" customFormat="1" ht="15" customHeight="1" x14ac:dyDescent="0.25">
      <c r="A386" s="90"/>
      <c r="B386" s="89"/>
      <c r="C386" s="89"/>
      <c r="D386" s="91"/>
      <c r="E386" s="91"/>
      <c r="F386" s="297" t="str">
        <f t="shared" si="20"/>
        <v xml:space="preserve"> </v>
      </c>
      <c r="G386" s="297" t="str">
        <f t="shared" si="23"/>
        <v xml:space="preserve"> </v>
      </c>
      <c r="H386" s="297" t="str">
        <f t="shared" si="21"/>
        <v xml:space="preserve"> </v>
      </c>
      <c r="I386" s="297" t="str">
        <f t="shared" si="22"/>
        <v xml:space="preserve"> </v>
      </c>
    </row>
    <row r="387" spans="1:9" s="6" customFormat="1" ht="15" customHeight="1" x14ac:dyDescent="0.25">
      <c r="A387" s="90"/>
      <c r="B387" s="89"/>
      <c r="C387" s="89"/>
      <c r="D387" s="91"/>
      <c r="E387" s="91"/>
      <c r="F387" s="297" t="str">
        <f t="shared" si="20"/>
        <v xml:space="preserve"> </v>
      </c>
      <c r="G387" s="297" t="str">
        <f t="shared" si="23"/>
        <v xml:space="preserve"> </v>
      </c>
      <c r="H387" s="297" t="str">
        <f t="shared" si="21"/>
        <v xml:space="preserve"> </v>
      </c>
      <c r="I387" s="297" t="str">
        <f t="shared" si="22"/>
        <v xml:space="preserve"> </v>
      </c>
    </row>
    <row r="388" spans="1:9" s="6" customFormat="1" ht="15" customHeight="1" x14ac:dyDescent="0.25">
      <c r="A388" s="90"/>
      <c r="B388" s="89"/>
      <c r="C388" s="89"/>
      <c r="D388" s="91"/>
      <c r="E388" s="91"/>
      <c r="F388" s="297" t="str">
        <f t="shared" si="20"/>
        <v xml:space="preserve"> </v>
      </c>
      <c r="G388" s="297" t="str">
        <f t="shared" si="23"/>
        <v xml:space="preserve"> </v>
      </c>
      <c r="H388" s="297" t="str">
        <f t="shared" si="21"/>
        <v xml:space="preserve"> </v>
      </c>
      <c r="I388" s="297" t="str">
        <f t="shared" si="22"/>
        <v xml:space="preserve"> </v>
      </c>
    </row>
    <row r="389" spans="1:9" s="6" customFormat="1" ht="15" customHeight="1" x14ac:dyDescent="0.25">
      <c r="A389" s="90"/>
      <c r="B389" s="89"/>
      <c r="C389" s="89"/>
      <c r="D389" s="91"/>
      <c r="E389" s="91"/>
      <c r="F389" s="297" t="str">
        <f t="shared" si="20"/>
        <v xml:space="preserve"> </v>
      </c>
      <c r="G389" s="297" t="str">
        <f t="shared" si="23"/>
        <v xml:space="preserve"> </v>
      </c>
      <c r="H389" s="297" t="str">
        <f t="shared" si="21"/>
        <v xml:space="preserve"> </v>
      </c>
      <c r="I389" s="297" t="str">
        <f t="shared" si="22"/>
        <v xml:space="preserve"> </v>
      </c>
    </row>
    <row r="390" spans="1:9" s="6" customFormat="1" ht="15" customHeight="1" x14ac:dyDescent="0.25">
      <c r="A390" s="90"/>
      <c r="B390" s="89"/>
      <c r="C390" s="89"/>
      <c r="D390" s="91"/>
      <c r="E390" s="91"/>
      <c r="F390" s="297" t="str">
        <f t="shared" si="20"/>
        <v xml:space="preserve"> </v>
      </c>
      <c r="G390" s="297" t="str">
        <f t="shared" si="23"/>
        <v xml:space="preserve"> </v>
      </c>
      <c r="H390" s="297" t="str">
        <f t="shared" si="21"/>
        <v xml:space="preserve"> </v>
      </c>
      <c r="I390" s="297" t="str">
        <f t="shared" si="22"/>
        <v xml:space="preserve"> </v>
      </c>
    </row>
    <row r="391" spans="1:9" s="6" customFormat="1" ht="15" customHeight="1" x14ac:dyDescent="0.25">
      <c r="A391" s="90"/>
      <c r="B391" s="89"/>
      <c r="C391" s="89"/>
      <c r="D391" s="91"/>
      <c r="E391" s="91"/>
      <c r="F391" s="297" t="str">
        <f t="shared" si="20"/>
        <v xml:space="preserve"> </v>
      </c>
      <c r="G391" s="297" t="str">
        <f t="shared" si="23"/>
        <v xml:space="preserve"> </v>
      </c>
      <c r="H391" s="297" t="str">
        <f t="shared" si="21"/>
        <v xml:space="preserve"> </v>
      </c>
      <c r="I391" s="297" t="str">
        <f t="shared" si="22"/>
        <v xml:space="preserve"> </v>
      </c>
    </row>
    <row r="392" spans="1:9" s="6" customFormat="1" ht="15" customHeight="1" x14ac:dyDescent="0.25">
      <c r="A392" s="90"/>
      <c r="B392" s="89"/>
      <c r="C392" s="89"/>
      <c r="D392" s="91"/>
      <c r="E392" s="91"/>
      <c r="F392" s="297" t="str">
        <f t="shared" si="20"/>
        <v xml:space="preserve"> </v>
      </c>
      <c r="G392" s="297" t="str">
        <f t="shared" si="23"/>
        <v xml:space="preserve"> </v>
      </c>
      <c r="H392" s="297" t="str">
        <f t="shared" si="21"/>
        <v xml:space="preserve"> </v>
      </c>
      <c r="I392" s="297" t="str">
        <f t="shared" si="22"/>
        <v xml:space="preserve"> </v>
      </c>
    </row>
    <row r="393" spans="1:9" s="6" customFormat="1" ht="15" customHeight="1" x14ac:dyDescent="0.25">
      <c r="A393" s="90"/>
      <c r="B393" s="89"/>
      <c r="C393" s="89"/>
      <c r="D393" s="91"/>
      <c r="E393" s="91"/>
      <c r="F393" s="297" t="str">
        <f t="shared" ref="F393:F456" si="24">(IF(OR(D393="",E393="",D393=" ",E393=" ")," ",D393*E393))</f>
        <v xml:space="preserve"> </v>
      </c>
      <c r="G393" s="297" t="str">
        <f t="shared" si="23"/>
        <v xml:space="preserve"> </v>
      </c>
      <c r="H393" s="297" t="str">
        <f t="shared" ref="H393:H456" si="25">IF(C393=" ",0,IF(F393=" "," ",F393*C393/100))</f>
        <v xml:space="preserve"> </v>
      </c>
      <c r="I393" s="297" t="str">
        <f t="shared" ref="I393:I456" si="26">IF(F393=" "," ",F393*B393/100)</f>
        <v xml:space="preserve"> </v>
      </c>
    </row>
    <row r="394" spans="1:9" s="6" customFormat="1" ht="15" customHeight="1" x14ac:dyDescent="0.25">
      <c r="A394" s="90"/>
      <c r="B394" s="89"/>
      <c r="C394" s="89"/>
      <c r="D394" s="91"/>
      <c r="E394" s="91"/>
      <c r="F394" s="297" t="str">
        <f t="shared" si="24"/>
        <v xml:space="preserve"> </v>
      </c>
      <c r="G394" s="297" t="str">
        <f t="shared" ref="G394:G457" si="27">IF(F394=" "," ",F394-H394-I394)</f>
        <v xml:space="preserve"> </v>
      </c>
      <c r="H394" s="297" t="str">
        <f t="shared" si="25"/>
        <v xml:space="preserve"> </v>
      </c>
      <c r="I394" s="297" t="str">
        <f t="shared" si="26"/>
        <v xml:space="preserve"> </v>
      </c>
    </row>
    <row r="395" spans="1:9" s="6" customFormat="1" ht="15" customHeight="1" x14ac:dyDescent="0.25">
      <c r="A395" s="90"/>
      <c r="B395" s="89"/>
      <c r="C395" s="89"/>
      <c r="D395" s="91"/>
      <c r="E395" s="91"/>
      <c r="F395" s="297" t="str">
        <f t="shared" si="24"/>
        <v xml:space="preserve"> </v>
      </c>
      <c r="G395" s="297" t="str">
        <f t="shared" si="27"/>
        <v xml:space="preserve"> </v>
      </c>
      <c r="H395" s="297" t="str">
        <f t="shared" si="25"/>
        <v xml:space="preserve"> </v>
      </c>
      <c r="I395" s="297" t="str">
        <f t="shared" si="26"/>
        <v xml:space="preserve"> </v>
      </c>
    </row>
    <row r="396" spans="1:9" s="6" customFormat="1" ht="15" customHeight="1" x14ac:dyDescent="0.25">
      <c r="A396" s="90"/>
      <c r="B396" s="89"/>
      <c r="C396" s="89"/>
      <c r="D396" s="91"/>
      <c r="E396" s="91"/>
      <c r="F396" s="297" t="str">
        <f t="shared" si="24"/>
        <v xml:space="preserve"> </v>
      </c>
      <c r="G396" s="297" t="str">
        <f t="shared" si="27"/>
        <v xml:space="preserve"> </v>
      </c>
      <c r="H396" s="297" t="str">
        <f t="shared" si="25"/>
        <v xml:space="preserve"> </v>
      </c>
      <c r="I396" s="297" t="str">
        <f t="shared" si="26"/>
        <v xml:space="preserve"> </v>
      </c>
    </row>
    <row r="397" spans="1:9" s="6" customFormat="1" ht="15" customHeight="1" x14ac:dyDescent="0.25">
      <c r="A397" s="90"/>
      <c r="B397" s="89"/>
      <c r="C397" s="89"/>
      <c r="D397" s="91"/>
      <c r="E397" s="91"/>
      <c r="F397" s="297" t="str">
        <f t="shared" si="24"/>
        <v xml:space="preserve"> </v>
      </c>
      <c r="G397" s="297" t="str">
        <f t="shared" si="27"/>
        <v xml:space="preserve"> </v>
      </c>
      <c r="H397" s="297" t="str">
        <f t="shared" si="25"/>
        <v xml:space="preserve"> </v>
      </c>
      <c r="I397" s="297" t="str">
        <f t="shared" si="26"/>
        <v xml:space="preserve"> </v>
      </c>
    </row>
    <row r="398" spans="1:9" s="6" customFormat="1" ht="15" customHeight="1" x14ac:dyDescent="0.25">
      <c r="A398" s="90"/>
      <c r="B398" s="89"/>
      <c r="C398" s="89"/>
      <c r="D398" s="91"/>
      <c r="E398" s="91"/>
      <c r="F398" s="297" t="str">
        <f t="shared" si="24"/>
        <v xml:space="preserve"> </v>
      </c>
      <c r="G398" s="297" t="str">
        <f t="shared" si="27"/>
        <v xml:space="preserve"> </v>
      </c>
      <c r="H398" s="297" t="str">
        <f t="shared" si="25"/>
        <v xml:space="preserve"> </v>
      </c>
      <c r="I398" s="297" t="str">
        <f t="shared" si="26"/>
        <v xml:space="preserve"> </v>
      </c>
    </row>
    <row r="399" spans="1:9" s="6" customFormat="1" ht="15" customHeight="1" x14ac:dyDescent="0.25">
      <c r="A399" s="90"/>
      <c r="B399" s="89"/>
      <c r="C399" s="89"/>
      <c r="D399" s="91"/>
      <c r="E399" s="91"/>
      <c r="F399" s="297" t="str">
        <f t="shared" si="24"/>
        <v xml:space="preserve"> </v>
      </c>
      <c r="G399" s="297" t="str">
        <f t="shared" si="27"/>
        <v xml:space="preserve"> </v>
      </c>
      <c r="H399" s="297" t="str">
        <f t="shared" si="25"/>
        <v xml:space="preserve"> </v>
      </c>
      <c r="I399" s="297" t="str">
        <f t="shared" si="26"/>
        <v xml:space="preserve"> </v>
      </c>
    </row>
    <row r="400" spans="1:9" s="6" customFormat="1" ht="15" customHeight="1" x14ac:dyDescent="0.25">
      <c r="A400" s="90"/>
      <c r="B400" s="89"/>
      <c r="C400" s="89"/>
      <c r="D400" s="91"/>
      <c r="E400" s="91"/>
      <c r="F400" s="297" t="str">
        <f t="shared" si="24"/>
        <v xml:space="preserve"> </v>
      </c>
      <c r="G400" s="297" t="str">
        <f t="shared" si="27"/>
        <v xml:space="preserve"> </v>
      </c>
      <c r="H400" s="297" t="str">
        <f t="shared" si="25"/>
        <v xml:space="preserve"> </v>
      </c>
      <c r="I400" s="297" t="str">
        <f t="shared" si="26"/>
        <v xml:space="preserve"> </v>
      </c>
    </row>
    <row r="401" spans="1:9" s="6" customFormat="1" ht="15" customHeight="1" x14ac:dyDescent="0.25">
      <c r="A401" s="90"/>
      <c r="B401" s="89"/>
      <c r="C401" s="89"/>
      <c r="D401" s="91"/>
      <c r="E401" s="91"/>
      <c r="F401" s="297" t="str">
        <f t="shared" si="24"/>
        <v xml:space="preserve"> </v>
      </c>
      <c r="G401" s="297" t="str">
        <f t="shared" si="27"/>
        <v xml:space="preserve"> </v>
      </c>
      <c r="H401" s="297" t="str">
        <f t="shared" si="25"/>
        <v xml:space="preserve"> </v>
      </c>
      <c r="I401" s="297" t="str">
        <f t="shared" si="26"/>
        <v xml:space="preserve"> </v>
      </c>
    </row>
    <row r="402" spans="1:9" s="6" customFormat="1" ht="15" customHeight="1" x14ac:dyDescent="0.25">
      <c r="A402" s="90"/>
      <c r="B402" s="89"/>
      <c r="C402" s="89"/>
      <c r="D402" s="91"/>
      <c r="E402" s="91"/>
      <c r="F402" s="297" t="str">
        <f t="shared" si="24"/>
        <v xml:space="preserve"> </v>
      </c>
      <c r="G402" s="297" t="str">
        <f t="shared" si="27"/>
        <v xml:space="preserve"> </v>
      </c>
      <c r="H402" s="297" t="str">
        <f t="shared" si="25"/>
        <v xml:space="preserve"> </v>
      </c>
      <c r="I402" s="297" t="str">
        <f t="shared" si="26"/>
        <v xml:space="preserve"> </v>
      </c>
    </row>
    <row r="403" spans="1:9" s="6" customFormat="1" ht="15" customHeight="1" x14ac:dyDescent="0.25">
      <c r="A403" s="90"/>
      <c r="B403" s="89"/>
      <c r="C403" s="89"/>
      <c r="D403" s="91"/>
      <c r="E403" s="91"/>
      <c r="F403" s="297" t="str">
        <f t="shared" si="24"/>
        <v xml:space="preserve"> </v>
      </c>
      <c r="G403" s="297" t="str">
        <f t="shared" si="27"/>
        <v xml:space="preserve"> </v>
      </c>
      <c r="H403" s="297" t="str">
        <f t="shared" si="25"/>
        <v xml:space="preserve"> </v>
      </c>
      <c r="I403" s="297" t="str">
        <f t="shared" si="26"/>
        <v xml:space="preserve"> </v>
      </c>
    </row>
    <row r="404" spans="1:9" s="6" customFormat="1" ht="15" customHeight="1" x14ac:dyDescent="0.25">
      <c r="A404" s="90"/>
      <c r="B404" s="89"/>
      <c r="C404" s="89"/>
      <c r="D404" s="91"/>
      <c r="E404" s="91"/>
      <c r="F404" s="297" t="str">
        <f t="shared" si="24"/>
        <v xml:space="preserve"> </v>
      </c>
      <c r="G404" s="297" t="str">
        <f t="shared" si="27"/>
        <v xml:space="preserve"> </v>
      </c>
      <c r="H404" s="297" t="str">
        <f t="shared" si="25"/>
        <v xml:space="preserve"> </v>
      </c>
      <c r="I404" s="297" t="str">
        <f t="shared" si="26"/>
        <v xml:space="preserve"> </v>
      </c>
    </row>
    <row r="405" spans="1:9" s="6" customFormat="1" ht="15" customHeight="1" x14ac:dyDescent="0.25">
      <c r="A405" s="90"/>
      <c r="B405" s="89"/>
      <c r="C405" s="89"/>
      <c r="D405" s="91"/>
      <c r="E405" s="91"/>
      <c r="F405" s="297" t="str">
        <f t="shared" si="24"/>
        <v xml:space="preserve"> </v>
      </c>
      <c r="G405" s="297" t="str">
        <f t="shared" si="27"/>
        <v xml:space="preserve"> </v>
      </c>
      <c r="H405" s="297" t="str">
        <f t="shared" si="25"/>
        <v xml:space="preserve"> </v>
      </c>
      <c r="I405" s="297" t="str">
        <f t="shared" si="26"/>
        <v xml:space="preserve"> </v>
      </c>
    </row>
    <row r="406" spans="1:9" s="6" customFormat="1" ht="15" customHeight="1" x14ac:dyDescent="0.25">
      <c r="A406" s="90"/>
      <c r="B406" s="89"/>
      <c r="C406" s="89"/>
      <c r="D406" s="91"/>
      <c r="E406" s="91"/>
      <c r="F406" s="297" t="str">
        <f t="shared" si="24"/>
        <v xml:space="preserve"> </v>
      </c>
      <c r="G406" s="297" t="str">
        <f t="shared" si="27"/>
        <v xml:space="preserve"> </v>
      </c>
      <c r="H406" s="297" t="str">
        <f t="shared" si="25"/>
        <v xml:space="preserve"> </v>
      </c>
      <c r="I406" s="297" t="str">
        <f t="shared" si="26"/>
        <v xml:space="preserve"> </v>
      </c>
    </row>
    <row r="407" spans="1:9" s="6" customFormat="1" ht="15" customHeight="1" x14ac:dyDescent="0.25">
      <c r="A407" s="90"/>
      <c r="B407" s="89"/>
      <c r="C407" s="89"/>
      <c r="D407" s="91"/>
      <c r="E407" s="91"/>
      <c r="F407" s="297" t="str">
        <f t="shared" si="24"/>
        <v xml:space="preserve"> </v>
      </c>
      <c r="G407" s="297" t="str">
        <f t="shared" si="27"/>
        <v xml:space="preserve"> </v>
      </c>
      <c r="H407" s="297" t="str">
        <f t="shared" si="25"/>
        <v xml:space="preserve"> </v>
      </c>
      <c r="I407" s="297" t="str">
        <f t="shared" si="26"/>
        <v xml:space="preserve"> </v>
      </c>
    </row>
    <row r="408" spans="1:9" s="6" customFormat="1" ht="15" customHeight="1" x14ac:dyDescent="0.25">
      <c r="A408" s="90"/>
      <c r="B408" s="89"/>
      <c r="C408" s="89"/>
      <c r="D408" s="91"/>
      <c r="E408" s="91"/>
      <c r="F408" s="297" t="str">
        <f t="shared" si="24"/>
        <v xml:space="preserve"> </v>
      </c>
      <c r="G408" s="297" t="str">
        <f t="shared" si="27"/>
        <v xml:space="preserve"> </v>
      </c>
      <c r="H408" s="297" t="str">
        <f t="shared" si="25"/>
        <v xml:space="preserve"> </v>
      </c>
      <c r="I408" s="297" t="str">
        <f t="shared" si="26"/>
        <v xml:space="preserve"> </v>
      </c>
    </row>
    <row r="409" spans="1:9" s="6" customFormat="1" ht="15" customHeight="1" x14ac:dyDescent="0.25">
      <c r="A409" s="90"/>
      <c r="B409" s="89"/>
      <c r="C409" s="89"/>
      <c r="D409" s="91"/>
      <c r="E409" s="91"/>
      <c r="F409" s="297" t="str">
        <f t="shared" si="24"/>
        <v xml:space="preserve"> </v>
      </c>
      <c r="G409" s="297" t="str">
        <f t="shared" si="27"/>
        <v xml:space="preserve"> </v>
      </c>
      <c r="H409" s="297" t="str">
        <f t="shared" si="25"/>
        <v xml:space="preserve"> </v>
      </c>
      <c r="I409" s="297" t="str">
        <f t="shared" si="26"/>
        <v xml:space="preserve"> </v>
      </c>
    </row>
    <row r="410" spans="1:9" s="6" customFormat="1" ht="15" customHeight="1" x14ac:dyDescent="0.25">
      <c r="A410" s="90"/>
      <c r="B410" s="89"/>
      <c r="C410" s="89"/>
      <c r="D410" s="91"/>
      <c r="E410" s="91"/>
      <c r="F410" s="297" t="str">
        <f t="shared" si="24"/>
        <v xml:space="preserve"> </v>
      </c>
      <c r="G410" s="297" t="str">
        <f t="shared" si="27"/>
        <v xml:space="preserve"> </v>
      </c>
      <c r="H410" s="297" t="str">
        <f t="shared" si="25"/>
        <v xml:space="preserve"> </v>
      </c>
      <c r="I410" s="297" t="str">
        <f t="shared" si="26"/>
        <v xml:space="preserve"> </v>
      </c>
    </row>
    <row r="411" spans="1:9" s="6" customFormat="1" ht="15" customHeight="1" x14ac:dyDescent="0.25">
      <c r="A411" s="90"/>
      <c r="B411" s="89"/>
      <c r="C411" s="89"/>
      <c r="D411" s="91"/>
      <c r="E411" s="91"/>
      <c r="F411" s="297" t="str">
        <f t="shared" si="24"/>
        <v xml:space="preserve"> </v>
      </c>
      <c r="G411" s="297" t="str">
        <f t="shared" si="27"/>
        <v xml:space="preserve"> </v>
      </c>
      <c r="H411" s="297" t="str">
        <f t="shared" si="25"/>
        <v xml:space="preserve"> </v>
      </c>
      <c r="I411" s="297" t="str">
        <f t="shared" si="26"/>
        <v xml:space="preserve"> </v>
      </c>
    </row>
    <row r="412" spans="1:9" s="6" customFormat="1" ht="15" customHeight="1" x14ac:dyDescent="0.25">
      <c r="A412" s="90"/>
      <c r="B412" s="89"/>
      <c r="C412" s="89"/>
      <c r="D412" s="91"/>
      <c r="E412" s="91"/>
      <c r="F412" s="297" t="str">
        <f t="shared" si="24"/>
        <v xml:space="preserve"> </v>
      </c>
      <c r="G412" s="297" t="str">
        <f t="shared" si="27"/>
        <v xml:space="preserve"> </v>
      </c>
      <c r="H412" s="297" t="str">
        <f t="shared" si="25"/>
        <v xml:space="preserve"> </v>
      </c>
      <c r="I412" s="297" t="str">
        <f t="shared" si="26"/>
        <v xml:space="preserve"> </v>
      </c>
    </row>
    <row r="413" spans="1:9" s="6" customFormat="1" ht="15" customHeight="1" x14ac:dyDescent="0.25">
      <c r="A413" s="90"/>
      <c r="B413" s="89"/>
      <c r="C413" s="89"/>
      <c r="D413" s="91"/>
      <c r="E413" s="91"/>
      <c r="F413" s="297" t="str">
        <f t="shared" si="24"/>
        <v xml:space="preserve"> </v>
      </c>
      <c r="G413" s="297" t="str">
        <f t="shared" si="27"/>
        <v xml:space="preserve"> </v>
      </c>
      <c r="H413" s="297" t="str">
        <f t="shared" si="25"/>
        <v xml:space="preserve"> </v>
      </c>
      <c r="I413" s="297" t="str">
        <f t="shared" si="26"/>
        <v xml:space="preserve"> </v>
      </c>
    </row>
    <row r="414" spans="1:9" s="6" customFormat="1" ht="15" customHeight="1" x14ac:dyDescent="0.25">
      <c r="A414" s="90"/>
      <c r="B414" s="89"/>
      <c r="C414" s="89"/>
      <c r="D414" s="91"/>
      <c r="E414" s="91"/>
      <c r="F414" s="297" t="str">
        <f t="shared" si="24"/>
        <v xml:space="preserve"> </v>
      </c>
      <c r="G414" s="297" t="str">
        <f t="shared" si="27"/>
        <v xml:space="preserve"> </v>
      </c>
      <c r="H414" s="297" t="str">
        <f t="shared" si="25"/>
        <v xml:space="preserve"> </v>
      </c>
      <c r="I414" s="297" t="str">
        <f t="shared" si="26"/>
        <v xml:space="preserve"> </v>
      </c>
    </row>
    <row r="415" spans="1:9" s="6" customFormat="1" ht="15" customHeight="1" x14ac:dyDescent="0.25">
      <c r="A415" s="90"/>
      <c r="B415" s="89"/>
      <c r="C415" s="89"/>
      <c r="D415" s="91"/>
      <c r="E415" s="91"/>
      <c r="F415" s="297" t="str">
        <f t="shared" si="24"/>
        <v xml:space="preserve"> </v>
      </c>
      <c r="G415" s="297" t="str">
        <f t="shared" si="27"/>
        <v xml:space="preserve"> </v>
      </c>
      <c r="H415" s="297" t="str">
        <f t="shared" si="25"/>
        <v xml:space="preserve"> </v>
      </c>
      <c r="I415" s="297" t="str">
        <f t="shared" si="26"/>
        <v xml:space="preserve"> </v>
      </c>
    </row>
    <row r="416" spans="1:9" s="6" customFormat="1" ht="15" customHeight="1" x14ac:dyDescent="0.25">
      <c r="A416" s="90"/>
      <c r="B416" s="89"/>
      <c r="C416" s="89"/>
      <c r="D416" s="91"/>
      <c r="E416" s="91"/>
      <c r="F416" s="297" t="str">
        <f t="shared" si="24"/>
        <v xml:space="preserve"> </v>
      </c>
      <c r="G416" s="297" t="str">
        <f t="shared" si="27"/>
        <v xml:space="preserve"> </v>
      </c>
      <c r="H416" s="297" t="str">
        <f t="shared" si="25"/>
        <v xml:space="preserve"> </v>
      </c>
      <c r="I416" s="297" t="str">
        <f t="shared" si="26"/>
        <v xml:space="preserve"> </v>
      </c>
    </row>
    <row r="417" spans="1:9" s="6" customFormat="1" ht="15" customHeight="1" x14ac:dyDescent="0.25">
      <c r="A417" s="90"/>
      <c r="B417" s="89"/>
      <c r="C417" s="89"/>
      <c r="D417" s="91"/>
      <c r="E417" s="91"/>
      <c r="F417" s="297" t="str">
        <f t="shared" si="24"/>
        <v xml:space="preserve"> </v>
      </c>
      <c r="G417" s="297" t="str">
        <f t="shared" si="27"/>
        <v xml:space="preserve"> </v>
      </c>
      <c r="H417" s="297" t="str">
        <f t="shared" si="25"/>
        <v xml:space="preserve"> </v>
      </c>
      <c r="I417" s="297" t="str">
        <f t="shared" si="26"/>
        <v xml:space="preserve"> </v>
      </c>
    </row>
    <row r="418" spans="1:9" s="6" customFormat="1" ht="15" customHeight="1" x14ac:dyDescent="0.25">
      <c r="A418" s="90"/>
      <c r="B418" s="89"/>
      <c r="C418" s="89"/>
      <c r="D418" s="91"/>
      <c r="E418" s="91"/>
      <c r="F418" s="297" t="str">
        <f t="shared" si="24"/>
        <v xml:space="preserve"> </v>
      </c>
      <c r="G418" s="297" t="str">
        <f t="shared" si="27"/>
        <v xml:space="preserve"> </v>
      </c>
      <c r="H418" s="297" t="str">
        <f t="shared" si="25"/>
        <v xml:space="preserve"> </v>
      </c>
      <c r="I418" s="297" t="str">
        <f t="shared" si="26"/>
        <v xml:space="preserve"> </v>
      </c>
    </row>
    <row r="419" spans="1:9" s="6" customFormat="1" ht="15" customHeight="1" x14ac:dyDescent="0.25">
      <c r="A419" s="90"/>
      <c r="B419" s="89"/>
      <c r="C419" s="89"/>
      <c r="D419" s="91"/>
      <c r="E419" s="91"/>
      <c r="F419" s="297" t="str">
        <f t="shared" si="24"/>
        <v xml:space="preserve"> </v>
      </c>
      <c r="G419" s="297" t="str">
        <f t="shared" si="27"/>
        <v xml:space="preserve"> </v>
      </c>
      <c r="H419" s="297" t="str">
        <f t="shared" si="25"/>
        <v xml:space="preserve"> </v>
      </c>
      <c r="I419" s="297" t="str">
        <f t="shared" si="26"/>
        <v xml:space="preserve"> </v>
      </c>
    </row>
    <row r="420" spans="1:9" s="6" customFormat="1" ht="15" customHeight="1" x14ac:dyDescent="0.25">
      <c r="A420" s="90"/>
      <c r="B420" s="89"/>
      <c r="C420" s="89"/>
      <c r="D420" s="91"/>
      <c r="E420" s="91"/>
      <c r="F420" s="297" t="str">
        <f t="shared" si="24"/>
        <v xml:space="preserve"> </v>
      </c>
      <c r="G420" s="297" t="str">
        <f t="shared" si="27"/>
        <v xml:space="preserve"> </v>
      </c>
      <c r="H420" s="297" t="str">
        <f t="shared" si="25"/>
        <v xml:space="preserve"> </v>
      </c>
      <c r="I420" s="297" t="str">
        <f t="shared" si="26"/>
        <v xml:space="preserve"> </v>
      </c>
    </row>
    <row r="421" spans="1:9" s="6" customFormat="1" ht="15" customHeight="1" x14ac:dyDescent="0.25">
      <c r="A421" s="90"/>
      <c r="B421" s="89"/>
      <c r="C421" s="89"/>
      <c r="D421" s="91"/>
      <c r="E421" s="91"/>
      <c r="F421" s="297" t="str">
        <f t="shared" si="24"/>
        <v xml:space="preserve"> </v>
      </c>
      <c r="G421" s="297" t="str">
        <f t="shared" si="27"/>
        <v xml:space="preserve"> </v>
      </c>
      <c r="H421" s="297" t="str">
        <f t="shared" si="25"/>
        <v xml:space="preserve"> </v>
      </c>
      <c r="I421" s="297" t="str">
        <f t="shared" si="26"/>
        <v xml:space="preserve"> </v>
      </c>
    </row>
    <row r="422" spans="1:9" s="6" customFormat="1" ht="15" customHeight="1" x14ac:dyDescent="0.25">
      <c r="A422" s="90"/>
      <c r="B422" s="89"/>
      <c r="C422" s="89"/>
      <c r="D422" s="91"/>
      <c r="E422" s="91"/>
      <c r="F422" s="297" t="str">
        <f t="shared" si="24"/>
        <v xml:space="preserve"> </v>
      </c>
      <c r="G422" s="297" t="str">
        <f t="shared" si="27"/>
        <v xml:space="preserve"> </v>
      </c>
      <c r="H422" s="297" t="str">
        <f t="shared" si="25"/>
        <v xml:space="preserve"> </v>
      </c>
      <c r="I422" s="297" t="str">
        <f t="shared" si="26"/>
        <v xml:space="preserve"> </v>
      </c>
    </row>
    <row r="423" spans="1:9" s="6" customFormat="1" ht="15" customHeight="1" x14ac:dyDescent="0.25">
      <c r="A423" s="90"/>
      <c r="B423" s="89"/>
      <c r="C423" s="89"/>
      <c r="D423" s="91"/>
      <c r="E423" s="91"/>
      <c r="F423" s="297" t="str">
        <f t="shared" si="24"/>
        <v xml:space="preserve"> </v>
      </c>
      <c r="G423" s="297" t="str">
        <f t="shared" si="27"/>
        <v xml:space="preserve"> </v>
      </c>
      <c r="H423" s="297" t="str">
        <f t="shared" si="25"/>
        <v xml:space="preserve"> </v>
      </c>
      <c r="I423" s="297" t="str">
        <f t="shared" si="26"/>
        <v xml:space="preserve"> </v>
      </c>
    </row>
    <row r="424" spans="1:9" s="6" customFormat="1" ht="15" customHeight="1" x14ac:dyDescent="0.25">
      <c r="A424" s="90"/>
      <c r="B424" s="89"/>
      <c r="C424" s="89"/>
      <c r="D424" s="91"/>
      <c r="E424" s="91"/>
      <c r="F424" s="297" t="str">
        <f t="shared" si="24"/>
        <v xml:space="preserve"> </v>
      </c>
      <c r="G424" s="297" t="str">
        <f t="shared" si="27"/>
        <v xml:space="preserve"> </v>
      </c>
      <c r="H424" s="297" t="str">
        <f t="shared" si="25"/>
        <v xml:space="preserve"> </v>
      </c>
      <c r="I424" s="297" t="str">
        <f t="shared" si="26"/>
        <v xml:space="preserve"> </v>
      </c>
    </row>
    <row r="425" spans="1:9" s="6" customFormat="1" ht="15" customHeight="1" x14ac:dyDescent="0.25">
      <c r="A425" s="90"/>
      <c r="B425" s="89"/>
      <c r="C425" s="89"/>
      <c r="D425" s="91"/>
      <c r="E425" s="91"/>
      <c r="F425" s="297" t="str">
        <f t="shared" si="24"/>
        <v xml:space="preserve"> </v>
      </c>
      <c r="G425" s="297" t="str">
        <f t="shared" si="27"/>
        <v xml:space="preserve"> </v>
      </c>
      <c r="H425" s="297" t="str">
        <f t="shared" si="25"/>
        <v xml:space="preserve"> </v>
      </c>
      <c r="I425" s="297" t="str">
        <f t="shared" si="26"/>
        <v xml:space="preserve"> </v>
      </c>
    </row>
    <row r="426" spans="1:9" s="6" customFormat="1" ht="15" customHeight="1" x14ac:dyDescent="0.25">
      <c r="A426" s="90"/>
      <c r="B426" s="89"/>
      <c r="C426" s="89"/>
      <c r="D426" s="91"/>
      <c r="E426" s="91"/>
      <c r="F426" s="297" t="str">
        <f t="shared" si="24"/>
        <v xml:space="preserve"> </v>
      </c>
      <c r="G426" s="297" t="str">
        <f t="shared" si="27"/>
        <v xml:space="preserve"> </v>
      </c>
      <c r="H426" s="297" t="str">
        <f t="shared" si="25"/>
        <v xml:space="preserve"> </v>
      </c>
      <c r="I426" s="297" t="str">
        <f t="shared" si="26"/>
        <v xml:space="preserve"> </v>
      </c>
    </row>
    <row r="427" spans="1:9" s="6" customFormat="1" ht="15" customHeight="1" x14ac:dyDescent="0.25">
      <c r="A427" s="90"/>
      <c r="B427" s="89"/>
      <c r="C427" s="89"/>
      <c r="D427" s="91"/>
      <c r="E427" s="91"/>
      <c r="F427" s="297" t="str">
        <f t="shared" si="24"/>
        <v xml:space="preserve"> </v>
      </c>
      <c r="G427" s="297" t="str">
        <f t="shared" si="27"/>
        <v xml:space="preserve"> </v>
      </c>
      <c r="H427" s="297" t="str">
        <f t="shared" si="25"/>
        <v xml:space="preserve"> </v>
      </c>
      <c r="I427" s="297" t="str">
        <f t="shared" si="26"/>
        <v xml:space="preserve"> </v>
      </c>
    </row>
    <row r="428" spans="1:9" s="6" customFormat="1" ht="15" customHeight="1" x14ac:dyDescent="0.25">
      <c r="A428" s="90"/>
      <c r="B428" s="89"/>
      <c r="C428" s="89"/>
      <c r="D428" s="91"/>
      <c r="E428" s="91"/>
      <c r="F428" s="297" t="str">
        <f t="shared" si="24"/>
        <v xml:space="preserve"> </v>
      </c>
      <c r="G428" s="297" t="str">
        <f t="shared" si="27"/>
        <v xml:space="preserve"> </v>
      </c>
      <c r="H428" s="297" t="str">
        <f t="shared" si="25"/>
        <v xml:space="preserve"> </v>
      </c>
      <c r="I428" s="297" t="str">
        <f t="shared" si="26"/>
        <v xml:space="preserve"> </v>
      </c>
    </row>
    <row r="429" spans="1:9" s="6" customFormat="1" ht="15" customHeight="1" x14ac:dyDescent="0.25">
      <c r="A429" s="90"/>
      <c r="B429" s="89"/>
      <c r="C429" s="89"/>
      <c r="D429" s="91"/>
      <c r="E429" s="91"/>
      <c r="F429" s="297" t="str">
        <f t="shared" si="24"/>
        <v xml:space="preserve"> </v>
      </c>
      <c r="G429" s="297" t="str">
        <f t="shared" si="27"/>
        <v xml:space="preserve"> </v>
      </c>
      <c r="H429" s="297" t="str">
        <f t="shared" si="25"/>
        <v xml:space="preserve"> </v>
      </c>
      <c r="I429" s="297" t="str">
        <f t="shared" si="26"/>
        <v xml:space="preserve"> </v>
      </c>
    </row>
    <row r="430" spans="1:9" s="6" customFormat="1" ht="15" customHeight="1" x14ac:dyDescent="0.25">
      <c r="A430" s="90"/>
      <c r="B430" s="89"/>
      <c r="C430" s="89"/>
      <c r="D430" s="91"/>
      <c r="E430" s="91"/>
      <c r="F430" s="297" t="str">
        <f t="shared" si="24"/>
        <v xml:space="preserve"> </v>
      </c>
      <c r="G430" s="297" t="str">
        <f t="shared" si="27"/>
        <v xml:space="preserve"> </v>
      </c>
      <c r="H430" s="297" t="str">
        <f t="shared" si="25"/>
        <v xml:space="preserve"> </v>
      </c>
      <c r="I430" s="297" t="str">
        <f t="shared" si="26"/>
        <v xml:space="preserve"> </v>
      </c>
    </row>
    <row r="431" spans="1:9" s="6" customFormat="1" ht="15" customHeight="1" x14ac:dyDescent="0.25">
      <c r="A431" s="90"/>
      <c r="B431" s="89"/>
      <c r="C431" s="89"/>
      <c r="D431" s="91"/>
      <c r="E431" s="91"/>
      <c r="F431" s="297" t="str">
        <f t="shared" si="24"/>
        <v xml:space="preserve"> </v>
      </c>
      <c r="G431" s="297" t="str">
        <f t="shared" si="27"/>
        <v xml:space="preserve"> </v>
      </c>
      <c r="H431" s="297" t="str">
        <f t="shared" si="25"/>
        <v xml:space="preserve"> </v>
      </c>
      <c r="I431" s="297" t="str">
        <f t="shared" si="26"/>
        <v xml:space="preserve"> </v>
      </c>
    </row>
    <row r="432" spans="1:9" s="6" customFormat="1" ht="15" customHeight="1" x14ac:dyDescent="0.25">
      <c r="A432" s="90"/>
      <c r="B432" s="89"/>
      <c r="C432" s="89"/>
      <c r="D432" s="91"/>
      <c r="E432" s="91"/>
      <c r="F432" s="297" t="str">
        <f t="shared" si="24"/>
        <v xml:space="preserve"> </v>
      </c>
      <c r="G432" s="297" t="str">
        <f t="shared" si="27"/>
        <v xml:space="preserve"> </v>
      </c>
      <c r="H432" s="297" t="str">
        <f t="shared" si="25"/>
        <v xml:space="preserve"> </v>
      </c>
      <c r="I432" s="297" t="str">
        <f t="shared" si="26"/>
        <v xml:space="preserve"> </v>
      </c>
    </row>
    <row r="433" spans="1:9" s="6" customFormat="1" ht="15" customHeight="1" x14ac:dyDescent="0.25">
      <c r="A433" s="90"/>
      <c r="B433" s="89"/>
      <c r="C433" s="89"/>
      <c r="D433" s="91"/>
      <c r="E433" s="91"/>
      <c r="F433" s="297" t="str">
        <f t="shared" si="24"/>
        <v xml:space="preserve"> </v>
      </c>
      <c r="G433" s="297" t="str">
        <f t="shared" si="27"/>
        <v xml:space="preserve"> </v>
      </c>
      <c r="H433" s="297" t="str">
        <f t="shared" si="25"/>
        <v xml:space="preserve"> </v>
      </c>
      <c r="I433" s="297" t="str">
        <f t="shared" si="26"/>
        <v xml:space="preserve"> </v>
      </c>
    </row>
    <row r="434" spans="1:9" s="6" customFormat="1" ht="15" customHeight="1" x14ac:dyDescent="0.25">
      <c r="A434" s="90"/>
      <c r="B434" s="89"/>
      <c r="C434" s="89"/>
      <c r="D434" s="91"/>
      <c r="E434" s="91"/>
      <c r="F434" s="297" t="str">
        <f t="shared" si="24"/>
        <v xml:space="preserve"> </v>
      </c>
      <c r="G434" s="297" t="str">
        <f t="shared" si="27"/>
        <v xml:space="preserve"> </v>
      </c>
      <c r="H434" s="297" t="str">
        <f t="shared" si="25"/>
        <v xml:space="preserve"> </v>
      </c>
      <c r="I434" s="297" t="str">
        <f t="shared" si="26"/>
        <v xml:space="preserve"> </v>
      </c>
    </row>
    <row r="435" spans="1:9" s="6" customFormat="1" ht="15" customHeight="1" x14ac:dyDescent="0.25">
      <c r="A435" s="90"/>
      <c r="B435" s="89"/>
      <c r="C435" s="89"/>
      <c r="D435" s="91"/>
      <c r="E435" s="91"/>
      <c r="F435" s="297" t="str">
        <f t="shared" si="24"/>
        <v xml:space="preserve"> </v>
      </c>
      <c r="G435" s="297" t="str">
        <f t="shared" si="27"/>
        <v xml:space="preserve"> </v>
      </c>
      <c r="H435" s="297" t="str">
        <f t="shared" si="25"/>
        <v xml:space="preserve"> </v>
      </c>
      <c r="I435" s="297" t="str">
        <f t="shared" si="26"/>
        <v xml:space="preserve"> </v>
      </c>
    </row>
    <row r="436" spans="1:9" s="6" customFormat="1" ht="15" customHeight="1" x14ac:dyDescent="0.25">
      <c r="A436" s="90"/>
      <c r="B436" s="89"/>
      <c r="C436" s="89"/>
      <c r="D436" s="91"/>
      <c r="E436" s="91"/>
      <c r="F436" s="297" t="str">
        <f t="shared" si="24"/>
        <v xml:space="preserve"> </v>
      </c>
      <c r="G436" s="297" t="str">
        <f t="shared" si="27"/>
        <v xml:space="preserve"> </v>
      </c>
      <c r="H436" s="297" t="str">
        <f t="shared" si="25"/>
        <v xml:space="preserve"> </v>
      </c>
      <c r="I436" s="297" t="str">
        <f t="shared" si="26"/>
        <v xml:space="preserve"> </v>
      </c>
    </row>
    <row r="437" spans="1:9" s="6" customFormat="1" ht="15" customHeight="1" x14ac:dyDescent="0.25">
      <c r="A437" s="90"/>
      <c r="B437" s="89"/>
      <c r="C437" s="89"/>
      <c r="D437" s="91"/>
      <c r="E437" s="91"/>
      <c r="F437" s="297" t="str">
        <f t="shared" si="24"/>
        <v xml:space="preserve"> </v>
      </c>
      <c r="G437" s="297" t="str">
        <f t="shared" si="27"/>
        <v xml:space="preserve"> </v>
      </c>
      <c r="H437" s="297" t="str">
        <f t="shared" si="25"/>
        <v xml:space="preserve"> </v>
      </c>
      <c r="I437" s="297" t="str">
        <f t="shared" si="26"/>
        <v xml:space="preserve"> </v>
      </c>
    </row>
    <row r="438" spans="1:9" s="6" customFormat="1" ht="15" customHeight="1" x14ac:dyDescent="0.25">
      <c r="A438" s="90"/>
      <c r="B438" s="89"/>
      <c r="C438" s="89"/>
      <c r="D438" s="91"/>
      <c r="E438" s="91"/>
      <c r="F438" s="297" t="str">
        <f t="shared" si="24"/>
        <v xml:space="preserve"> </v>
      </c>
      <c r="G438" s="297" t="str">
        <f t="shared" si="27"/>
        <v xml:space="preserve"> </v>
      </c>
      <c r="H438" s="297" t="str">
        <f t="shared" si="25"/>
        <v xml:space="preserve"> </v>
      </c>
      <c r="I438" s="297" t="str">
        <f t="shared" si="26"/>
        <v xml:space="preserve"> </v>
      </c>
    </row>
    <row r="439" spans="1:9" s="6" customFormat="1" ht="15" customHeight="1" x14ac:dyDescent="0.25">
      <c r="A439" s="90"/>
      <c r="B439" s="89"/>
      <c r="C439" s="89"/>
      <c r="D439" s="91"/>
      <c r="E439" s="91"/>
      <c r="F439" s="297" t="str">
        <f t="shared" si="24"/>
        <v xml:space="preserve"> </v>
      </c>
      <c r="G439" s="297" t="str">
        <f t="shared" si="27"/>
        <v xml:space="preserve"> </v>
      </c>
      <c r="H439" s="297" t="str">
        <f t="shared" si="25"/>
        <v xml:space="preserve"> </v>
      </c>
      <c r="I439" s="297" t="str">
        <f t="shared" si="26"/>
        <v xml:space="preserve"> </v>
      </c>
    </row>
    <row r="440" spans="1:9" s="6" customFormat="1" ht="15" customHeight="1" x14ac:dyDescent="0.25">
      <c r="A440" s="90"/>
      <c r="B440" s="89"/>
      <c r="C440" s="89"/>
      <c r="D440" s="91"/>
      <c r="E440" s="91"/>
      <c r="F440" s="297" t="str">
        <f t="shared" si="24"/>
        <v xml:space="preserve"> </v>
      </c>
      <c r="G440" s="297" t="str">
        <f t="shared" si="27"/>
        <v xml:space="preserve"> </v>
      </c>
      <c r="H440" s="297" t="str">
        <f t="shared" si="25"/>
        <v xml:space="preserve"> </v>
      </c>
      <c r="I440" s="297" t="str">
        <f t="shared" si="26"/>
        <v xml:space="preserve"> </v>
      </c>
    </row>
    <row r="441" spans="1:9" s="6" customFormat="1" ht="15" customHeight="1" x14ac:dyDescent="0.25">
      <c r="A441" s="90"/>
      <c r="B441" s="89"/>
      <c r="C441" s="89"/>
      <c r="D441" s="91"/>
      <c r="E441" s="91"/>
      <c r="F441" s="297" t="str">
        <f t="shared" si="24"/>
        <v xml:space="preserve"> </v>
      </c>
      <c r="G441" s="297" t="str">
        <f t="shared" si="27"/>
        <v xml:space="preserve"> </v>
      </c>
      <c r="H441" s="297" t="str">
        <f t="shared" si="25"/>
        <v xml:space="preserve"> </v>
      </c>
      <c r="I441" s="297" t="str">
        <f t="shared" si="26"/>
        <v xml:space="preserve"> </v>
      </c>
    </row>
    <row r="442" spans="1:9" s="6" customFormat="1" ht="15" customHeight="1" x14ac:dyDescent="0.25">
      <c r="A442" s="90"/>
      <c r="B442" s="89"/>
      <c r="C442" s="89"/>
      <c r="D442" s="91"/>
      <c r="E442" s="91"/>
      <c r="F442" s="297" t="str">
        <f t="shared" si="24"/>
        <v xml:space="preserve"> </v>
      </c>
      <c r="G442" s="297" t="str">
        <f t="shared" si="27"/>
        <v xml:space="preserve"> </v>
      </c>
      <c r="H442" s="297" t="str">
        <f t="shared" si="25"/>
        <v xml:space="preserve"> </v>
      </c>
      <c r="I442" s="297" t="str">
        <f t="shared" si="26"/>
        <v xml:space="preserve"> </v>
      </c>
    </row>
    <row r="443" spans="1:9" s="6" customFormat="1" ht="15" customHeight="1" x14ac:dyDescent="0.25">
      <c r="A443" s="90"/>
      <c r="B443" s="89"/>
      <c r="C443" s="89"/>
      <c r="D443" s="91"/>
      <c r="E443" s="91"/>
      <c r="F443" s="297" t="str">
        <f t="shared" si="24"/>
        <v xml:space="preserve"> </v>
      </c>
      <c r="G443" s="297" t="str">
        <f t="shared" si="27"/>
        <v xml:space="preserve"> </v>
      </c>
      <c r="H443" s="297" t="str">
        <f t="shared" si="25"/>
        <v xml:space="preserve"> </v>
      </c>
      <c r="I443" s="297" t="str">
        <f t="shared" si="26"/>
        <v xml:space="preserve"> </v>
      </c>
    </row>
    <row r="444" spans="1:9" s="6" customFormat="1" ht="15" customHeight="1" x14ac:dyDescent="0.25">
      <c r="A444" s="90"/>
      <c r="B444" s="89"/>
      <c r="C444" s="89"/>
      <c r="D444" s="91"/>
      <c r="E444" s="91"/>
      <c r="F444" s="297" t="str">
        <f t="shared" si="24"/>
        <v xml:space="preserve"> </v>
      </c>
      <c r="G444" s="297" t="str">
        <f t="shared" si="27"/>
        <v xml:space="preserve"> </v>
      </c>
      <c r="H444" s="297" t="str">
        <f t="shared" si="25"/>
        <v xml:space="preserve"> </v>
      </c>
      <c r="I444" s="297" t="str">
        <f t="shared" si="26"/>
        <v xml:space="preserve"> </v>
      </c>
    </row>
    <row r="445" spans="1:9" s="6" customFormat="1" ht="15" customHeight="1" x14ac:dyDescent="0.25">
      <c r="A445" s="90"/>
      <c r="B445" s="89"/>
      <c r="C445" s="89"/>
      <c r="D445" s="91"/>
      <c r="E445" s="91"/>
      <c r="F445" s="297" t="str">
        <f t="shared" si="24"/>
        <v xml:space="preserve"> </v>
      </c>
      <c r="G445" s="297" t="str">
        <f t="shared" si="27"/>
        <v xml:space="preserve"> </v>
      </c>
      <c r="H445" s="297" t="str">
        <f t="shared" si="25"/>
        <v xml:space="preserve"> </v>
      </c>
      <c r="I445" s="297" t="str">
        <f t="shared" si="26"/>
        <v xml:space="preserve"> </v>
      </c>
    </row>
    <row r="446" spans="1:9" s="6" customFormat="1" ht="15" customHeight="1" x14ac:dyDescent="0.25">
      <c r="A446" s="90"/>
      <c r="B446" s="89"/>
      <c r="C446" s="89"/>
      <c r="D446" s="91"/>
      <c r="E446" s="91"/>
      <c r="F446" s="297" t="str">
        <f t="shared" si="24"/>
        <v xml:space="preserve"> </v>
      </c>
      <c r="G446" s="297" t="str">
        <f t="shared" si="27"/>
        <v xml:space="preserve"> </v>
      </c>
      <c r="H446" s="297" t="str">
        <f t="shared" si="25"/>
        <v xml:space="preserve"> </v>
      </c>
      <c r="I446" s="297" t="str">
        <f t="shared" si="26"/>
        <v xml:space="preserve"> </v>
      </c>
    </row>
    <row r="447" spans="1:9" s="6" customFormat="1" ht="15" customHeight="1" x14ac:dyDescent="0.25">
      <c r="A447" s="90"/>
      <c r="B447" s="89"/>
      <c r="C447" s="89"/>
      <c r="D447" s="91"/>
      <c r="E447" s="91"/>
      <c r="F447" s="297" t="str">
        <f t="shared" si="24"/>
        <v xml:space="preserve"> </v>
      </c>
      <c r="G447" s="297" t="str">
        <f t="shared" si="27"/>
        <v xml:space="preserve"> </v>
      </c>
      <c r="H447" s="297" t="str">
        <f t="shared" si="25"/>
        <v xml:space="preserve"> </v>
      </c>
      <c r="I447" s="297" t="str">
        <f t="shared" si="26"/>
        <v xml:space="preserve"> </v>
      </c>
    </row>
    <row r="448" spans="1:9" s="6" customFormat="1" ht="15" customHeight="1" x14ac:dyDescent="0.25">
      <c r="A448" s="90"/>
      <c r="B448" s="89"/>
      <c r="C448" s="89"/>
      <c r="D448" s="91"/>
      <c r="E448" s="91"/>
      <c r="F448" s="297" t="str">
        <f t="shared" si="24"/>
        <v xml:space="preserve"> </v>
      </c>
      <c r="G448" s="297" t="str">
        <f t="shared" si="27"/>
        <v xml:space="preserve"> </v>
      </c>
      <c r="H448" s="297" t="str">
        <f t="shared" si="25"/>
        <v xml:space="preserve"> </v>
      </c>
      <c r="I448" s="297" t="str">
        <f t="shared" si="26"/>
        <v xml:space="preserve"> </v>
      </c>
    </row>
    <row r="449" spans="1:9" s="6" customFormat="1" ht="15" customHeight="1" x14ac:dyDescent="0.25">
      <c r="A449" s="90"/>
      <c r="B449" s="89"/>
      <c r="C449" s="89"/>
      <c r="D449" s="91"/>
      <c r="E449" s="91"/>
      <c r="F449" s="297" t="str">
        <f t="shared" si="24"/>
        <v xml:space="preserve"> </v>
      </c>
      <c r="G449" s="297" t="str">
        <f t="shared" si="27"/>
        <v xml:space="preserve"> </v>
      </c>
      <c r="H449" s="297" t="str">
        <f t="shared" si="25"/>
        <v xml:space="preserve"> </v>
      </c>
      <c r="I449" s="297" t="str">
        <f t="shared" si="26"/>
        <v xml:space="preserve"> </v>
      </c>
    </row>
    <row r="450" spans="1:9" s="6" customFormat="1" ht="15" customHeight="1" x14ac:dyDescent="0.25">
      <c r="A450" s="90"/>
      <c r="B450" s="89"/>
      <c r="C450" s="89"/>
      <c r="D450" s="91"/>
      <c r="E450" s="91"/>
      <c r="F450" s="297" t="str">
        <f t="shared" si="24"/>
        <v xml:space="preserve"> </v>
      </c>
      <c r="G450" s="297" t="str">
        <f t="shared" si="27"/>
        <v xml:space="preserve"> </v>
      </c>
      <c r="H450" s="297" t="str">
        <f t="shared" si="25"/>
        <v xml:space="preserve"> </v>
      </c>
      <c r="I450" s="297" t="str">
        <f t="shared" si="26"/>
        <v xml:space="preserve"> </v>
      </c>
    </row>
    <row r="451" spans="1:9" s="6" customFormat="1" ht="15" customHeight="1" x14ac:dyDescent="0.25">
      <c r="A451" s="90"/>
      <c r="B451" s="89"/>
      <c r="C451" s="89"/>
      <c r="D451" s="91"/>
      <c r="E451" s="91"/>
      <c r="F451" s="297" t="str">
        <f t="shared" si="24"/>
        <v xml:space="preserve"> </v>
      </c>
      <c r="G451" s="297" t="str">
        <f t="shared" si="27"/>
        <v xml:space="preserve"> </v>
      </c>
      <c r="H451" s="297" t="str">
        <f t="shared" si="25"/>
        <v xml:space="preserve"> </v>
      </c>
      <c r="I451" s="297" t="str">
        <f t="shared" si="26"/>
        <v xml:space="preserve"> </v>
      </c>
    </row>
    <row r="452" spans="1:9" s="6" customFormat="1" ht="15" customHeight="1" x14ac:dyDescent="0.25">
      <c r="A452" s="90"/>
      <c r="B452" s="89"/>
      <c r="C452" s="89"/>
      <c r="D452" s="91"/>
      <c r="E452" s="91"/>
      <c r="F452" s="297" t="str">
        <f t="shared" si="24"/>
        <v xml:space="preserve"> </v>
      </c>
      <c r="G452" s="297" t="str">
        <f t="shared" si="27"/>
        <v xml:space="preserve"> </v>
      </c>
      <c r="H452" s="297" t="str">
        <f t="shared" si="25"/>
        <v xml:space="preserve"> </v>
      </c>
      <c r="I452" s="297" t="str">
        <f t="shared" si="26"/>
        <v xml:space="preserve"> </v>
      </c>
    </row>
    <row r="453" spans="1:9" s="6" customFormat="1" ht="15" customHeight="1" x14ac:dyDescent="0.25">
      <c r="A453" s="90"/>
      <c r="B453" s="89"/>
      <c r="C453" s="89"/>
      <c r="D453" s="91"/>
      <c r="E453" s="91"/>
      <c r="F453" s="297" t="str">
        <f t="shared" si="24"/>
        <v xml:space="preserve"> </v>
      </c>
      <c r="G453" s="297" t="str">
        <f t="shared" si="27"/>
        <v xml:space="preserve"> </v>
      </c>
      <c r="H453" s="297" t="str">
        <f t="shared" si="25"/>
        <v xml:space="preserve"> </v>
      </c>
      <c r="I453" s="297" t="str">
        <f t="shared" si="26"/>
        <v xml:space="preserve"> </v>
      </c>
    </row>
    <row r="454" spans="1:9" s="6" customFormat="1" ht="15" customHeight="1" x14ac:dyDescent="0.25">
      <c r="A454" s="90"/>
      <c r="B454" s="89"/>
      <c r="C454" s="89"/>
      <c r="D454" s="91"/>
      <c r="E454" s="91"/>
      <c r="F454" s="297" t="str">
        <f t="shared" si="24"/>
        <v xml:space="preserve"> </v>
      </c>
      <c r="G454" s="297" t="str">
        <f t="shared" si="27"/>
        <v xml:space="preserve"> </v>
      </c>
      <c r="H454" s="297" t="str">
        <f t="shared" si="25"/>
        <v xml:space="preserve"> </v>
      </c>
      <c r="I454" s="297" t="str">
        <f t="shared" si="26"/>
        <v xml:space="preserve"> </v>
      </c>
    </row>
    <row r="455" spans="1:9" s="6" customFormat="1" ht="15" customHeight="1" x14ac:dyDescent="0.25">
      <c r="A455" s="90"/>
      <c r="B455" s="89"/>
      <c r="C455" s="89"/>
      <c r="D455" s="91"/>
      <c r="E455" s="91"/>
      <c r="F455" s="297" t="str">
        <f t="shared" si="24"/>
        <v xml:space="preserve"> </v>
      </c>
      <c r="G455" s="297" t="str">
        <f t="shared" si="27"/>
        <v xml:space="preserve"> </v>
      </c>
      <c r="H455" s="297" t="str">
        <f t="shared" si="25"/>
        <v xml:space="preserve"> </v>
      </c>
      <c r="I455" s="297" t="str">
        <f t="shared" si="26"/>
        <v xml:space="preserve"> </v>
      </c>
    </row>
    <row r="456" spans="1:9" s="6" customFormat="1" ht="15" customHeight="1" x14ac:dyDescent="0.25">
      <c r="A456" s="90"/>
      <c r="B456" s="89"/>
      <c r="C456" s="89"/>
      <c r="D456" s="91"/>
      <c r="E456" s="91"/>
      <c r="F456" s="297" t="str">
        <f t="shared" si="24"/>
        <v xml:space="preserve"> </v>
      </c>
      <c r="G456" s="297" t="str">
        <f t="shared" si="27"/>
        <v xml:space="preserve"> </v>
      </c>
      <c r="H456" s="297" t="str">
        <f t="shared" si="25"/>
        <v xml:space="preserve"> </v>
      </c>
      <c r="I456" s="297" t="str">
        <f t="shared" si="26"/>
        <v xml:space="preserve"> </v>
      </c>
    </row>
    <row r="457" spans="1:9" s="6" customFormat="1" ht="15" customHeight="1" x14ac:dyDescent="0.25">
      <c r="A457" s="90"/>
      <c r="B457" s="89"/>
      <c r="C457" s="89"/>
      <c r="D457" s="91"/>
      <c r="E457" s="91"/>
      <c r="F457" s="297" t="str">
        <f t="shared" ref="F457:F520" si="28">(IF(OR(D457="",E457="",D457=" ",E457=" ")," ",D457*E457))</f>
        <v xml:space="preserve"> </v>
      </c>
      <c r="G457" s="297" t="str">
        <f t="shared" si="27"/>
        <v xml:space="preserve"> </v>
      </c>
      <c r="H457" s="297" t="str">
        <f t="shared" ref="H457:H520" si="29">IF(C457=" ",0,IF(F457=" "," ",F457*C457/100))</f>
        <v xml:space="preserve"> </v>
      </c>
      <c r="I457" s="297" t="str">
        <f t="shared" ref="I457:I520" si="30">IF(F457=" "," ",F457*B457/100)</f>
        <v xml:space="preserve"> </v>
      </c>
    </row>
    <row r="458" spans="1:9" s="6" customFormat="1" ht="15" customHeight="1" x14ac:dyDescent="0.25">
      <c r="A458" s="90"/>
      <c r="B458" s="89"/>
      <c r="C458" s="89"/>
      <c r="D458" s="91"/>
      <c r="E458" s="91"/>
      <c r="F458" s="297" t="str">
        <f t="shared" si="28"/>
        <v xml:space="preserve"> </v>
      </c>
      <c r="G458" s="297" t="str">
        <f t="shared" ref="G458:G521" si="31">IF(F458=" "," ",F458-H458-I458)</f>
        <v xml:space="preserve"> </v>
      </c>
      <c r="H458" s="297" t="str">
        <f t="shared" si="29"/>
        <v xml:space="preserve"> </v>
      </c>
      <c r="I458" s="297" t="str">
        <f t="shared" si="30"/>
        <v xml:space="preserve"> </v>
      </c>
    </row>
    <row r="459" spans="1:9" s="6" customFormat="1" ht="15" customHeight="1" x14ac:dyDescent="0.25">
      <c r="A459" s="90"/>
      <c r="B459" s="89"/>
      <c r="C459" s="89"/>
      <c r="D459" s="91"/>
      <c r="E459" s="91"/>
      <c r="F459" s="297" t="str">
        <f t="shared" si="28"/>
        <v xml:space="preserve"> </v>
      </c>
      <c r="G459" s="297" t="str">
        <f t="shared" si="31"/>
        <v xml:space="preserve"> </v>
      </c>
      <c r="H459" s="297" t="str">
        <f t="shared" si="29"/>
        <v xml:space="preserve"> </v>
      </c>
      <c r="I459" s="297" t="str">
        <f t="shared" si="30"/>
        <v xml:space="preserve"> </v>
      </c>
    </row>
    <row r="460" spans="1:9" s="6" customFormat="1" ht="15" customHeight="1" x14ac:dyDescent="0.25">
      <c r="A460" s="90"/>
      <c r="B460" s="89"/>
      <c r="C460" s="89"/>
      <c r="D460" s="91"/>
      <c r="E460" s="91"/>
      <c r="F460" s="297" t="str">
        <f t="shared" si="28"/>
        <v xml:space="preserve"> </v>
      </c>
      <c r="G460" s="297" t="str">
        <f t="shared" si="31"/>
        <v xml:space="preserve"> </v>
      </c>
      <c r="H460" s="297" t="str">
        <f t="shared" si="29"/>
        <v xml:space="preserve"> </v>
      </c>
      <c r="I460" s="297" t="str">
        <f t="shared" si="30"/>
        <v xml:space="preserve"> </v>
      </c>
    </row>
    <row r="461" spans="1:9" s="6" customFormat="1" ht="15" customHeight="1" x14ac:dyDescent="0.25">
      <c r="A461" s="90"/>
      <c r="B461" s="89"/>
      <c r="C461" s="89"/>
      <c r="D461" s="91"/>
      <c r="E461" s="91"/>
      <c r="F461" s="297" t="str">
        <f t="shared" si="28"/>
        <v xml:space="preserve"> </v>
      </c>
      <c r="G461" s="297" t="str">
        <f t="shared" si="31"/>
        <v xml:space="preserve"> </v>
      </c>
      <c r="H461" s="297" t="str">
        <f t="shared" si="29"/>
        <v xml:space="preserve"> </v>
      </c>
      <c r="I461" s="297" t="str">
        <f t="shared" si="30"/>
        <v xml:space="preserve"> </v>
      </c>
    </row>
    <row r="462" spans="1:9" s="6" customFormat="1" ht="15" customHeight="1" x14ac:dyDescent="0.25">
      <c r="A462" s="90"/>
      <c r="B462" s="89"/>
      <c r="C462" s="89"/>
      <c r="D462" s="91"/>
      <c r="E462" s="91"/>
      <c r="F462" s="297" t="str">
        <f t="shared" si="28"/>
        <v xml:space="preserve"> </v>
      </c>
      <c r="G462" s="297" t="str">
        <f t="shared" si="31"/>
        <v xml:space="preserve"> </v>
      </c>
      <c r="H462" s="297" t="str">
        <f t="shared" si="29"/>
        <v xml:space="preserve"> </v>
      </c>
      <c r="I462" s="297" t="str">
        <f t="shared" si="30"/>
        <v xml:space="preserve"> </v>
      </c>
    </row>
    <row r="463" spans="1:9" s="6" customFormat="1" ht="15" customHeight="1" x14ac:dyDescent="0.25">
      <c r="A463" s="90"/>
      <c r="B463" s="89"/>
      <c r="C463" s="89"/>
      <c r="D463" s="91"/>
      <c r="E463" s="91"/>
      <c r="F463" s="297" t="str">
        <f t="shared" si="28"/>
        <v xml:space="preserve"> </v>
      </c>
      <c r="G463" s="297" t="str">
        <f t="shared" si="31"/>
        <v xml:space="preserve"> </v>
      </c>
      <c r="H463" s="297" t="str">
        <f t="shared" si="29"/>
        <v xml:space="preserve"> </v>
      </c>
      <c r="I463" s="297" t="str">
        <f t="shared" si="30"/>
        <v xml:space="preserve"> </v>
      </c>
    </row>
    <row r="464" spans="1:9" s="6" customFormat="1" ht="15" customHeight="1" x14ac:dyDescent="0.25">
      <c r="A464" s="90"/>
      <c r="B464" s="89"/>
      <c r="C464" s="89"/>
      <c r="D464" s="91"/>
      <c r="E464" s="91"/>
      <c r="F464" s="297" t="str">
        <f t="shared" si="28"/>
        <v xml:space="preserve"> </v>
      </c>
      <c r="G464" s="297" t="str">
        <f t="shared" si="31"/>
        <v xml:space="preserve"> </v>
      </c>
      <c r="H464" s="297" t="str">
        <f t="shared" si="29"/>
        <v xml:space="preserve"> </v>
      </c>
      <c r="I464" s="297" t="str">
        <f t="shared" si="30"/>
        <v xml:space="preserve"> </v>
      </c>
    </row>
    <row r="465" spans="1:9" s="6" customFormat="1" ht="15" customHeight="1" x14ac:dyDescent="0.25">
      <c r="A465" s="90"/>
      <c r="B465" s="89"/>
      <c r="C465" s="89"/>
      <c r="D465" s="91"/>
      <c r="E465" s="91"/>
      <c r="F465" s="297" t="str">
        <f t="shared" si="28"/>
        <v xml:space="preserve"> </v>
      </c>
      <c r="G465" s="297" t="str">
        <f t="shared" si="31"/>
        <v xml:space="preserve"> </v>
      </c>
      <c r="H465" s="297" t="str">
        <f t="shared" si="29"/>
        <v xml:space="preserve"> </v>
      </c>
      <c r="I465" s="297" t="str">
        <f t="shared" si="30"/>
        <v xml:space="preserve"> </v>
      </c>
    </row>
    <row r="466" spans="1:9" s="6" customFormat="1" ht="15" customHeight="1" x14ac:dyDescent="0.25">
      <c r="A466" s="90"/>
      <c r="B466" s="89"/>
      <c r="C466" s="89"/>
      <c r="D466" s="91"/>
      <c r="E466" s="91"/>
      <c r="F466" s="297" t="str">
        <f t="shared" si="28"/>
        <v xml:space="preserve"> </v>
      </c>
      <c r="G466" s="297" t="str">
        <f t="shared" si="31"/>
        <v xml:space="preserve"> </v>
      </c>
      <c r="H466" s="297" t="str">
        <f t="shared" si="29"/>
        <v xml:space="preserve"> </v>
      </c>
      <c r="I466" s="297" t="str">
        <f t="shared" si="30"/>
        <v xml:space="preserve"> </v>
      </c>
    </row>
    <row r="467" spans="1:9" s="6" customFormat="1" ht="15" customHeight="1" x14ac:dyDescent="0.25">
      <c r="A467" s="90"/>
      <c r="B467" s="89"/>
      <c r="C467" s="89"/>
      <c r="D467" s="91"/>
      <c r="E467" s="91"/>
      <c r="F467" s="297" t="str">
        <f t="shared" si="28"/>
        <v xml:space="preserve"> </v>
      </c>
      <c r="G467" s="297" t="str">
        <f t="shared" si="31"/>
        <v xml:space="preserve"> </v>
      </c>
      <c r="H467" s="297" t="str">
        <f t="shared" si="29"/>
        <v xml:space="preserve"> </v>
      </c>
      <c r="I467" s="297" t="str">
        <f t="shared" si="30"/>
        <v xml:space="preserve"> </v>
      </c>
    </row>
    <row r="468" spans="1:9" s="6" customFormat="1" ht="15" customHeight="1" x14ac:dyDescent="0.25">
      <c r="A468" s="90"/>
      <c r="B468" s="89"/>
      <c r="C468" s="89"/>
      <c r="D468" s="91"/>
      <c r="E468" s="91"/>
      <c r="F468" s="297" t="str">
        <f t="shared" si="28"/>
        <v xml:space="preserve"> </v>
      </c>
      <c r="G468" s="297" t="str">
        <f t="shared" si="31"/>
        <v xml:space="preserve"> </v>
      </c>
      <c r="H468" s="297" t="str">
        <f t="shared" si="29"/>
        <v xml:space="preserve"> </v>
      </c>
      <c r="I468" s="297" t="str">
        <f t="shared" si="30"/>
        <v xml:space="preserve"> </v>
      </c>
    </row>
    <row r="469" spans="1:9" s="6" customFormat="1" ht="15" customHeight="1" x14ac:dyDescent="0.25">
      <c r="A469" s="90"/>
      <c r="B469" s="89"/>
      <c r="C469" s="89"/>
      <c r="D469" s="91"/>
      <c r="E469" s="91"/>
      <c r="F469" s="297" t="str">
        <f t="shared" si="28"/>
        <v xml:space="preserve"> </v>
      </c>
      <c r="G469" s="297" t="str">
        <f t="shared" si="31"/>
        <v xml:space="preserve"> </v>
      </c>
      <c r="H469" s="297" t="str">
        <f t="shared" si="29"/>
        <v xml:space="preserve"> </v>
      </c>
      <c r="I469" s="297" t="str">
        <f t="shared" si="30"/>
        <v xml:space="preserve"> </v>
      </c>
    </row>
    <row r="470" spans="1:9" s="6" customFormat="1" ht="15" customHeight="1" x14ac:dyDescent="0.25">
      <c r="A470" s="90"/>
      <c r="B470" s="89"/>
      <c r="C470" s="89"/>
      <c r="D470" s="91"/>
      <c r="E470" s="91"/>
      <c r="F470" s="297" t="str">
        <f t="shared" si="28"/>
        <v xml:space="preserve"> </v>
      </c>
      <c r="G470" s="297" t="str">
        <f t="shared" si="31"/>
        <v xml:space="preserve"> </v>
      </c>
      <c r="H470" s="297" t="str">
        <f t="shared" si="29"/>
        <v xml:space="preserve"> </v>
      </c>
      <c r="I470" s="297" t="str">
        <f t="shared" si="30"/>
        <v xml:space="preserve"> </v>
      </c>
    </row>
    <row r="471" spans="1:9" s="6" customFormat="1" ht="15" customHeight="1" x14ac:dyDescent="0.25">
      <c r="A471" s="90"/>
      <c r="B471" s="89"/>
      <c r="C471" s="89"/>
      <c r="D471" s="91"/>
      <c r="E471" s="91"/>
      <c r="F471" s="297" t="str">
        <f t="shared" si="28"/>
        <v xml:space="preserve"> </v>
      </c>
      <c r="G471" s="297" t="str">
        <f t="shared" si="31"/>
        <v xml:space="preserve"> </v>
      </c>
      <c r="H471" s="297" t="str">
        <f t="shared" si="29"/>
        <v xml:space="preserve"> </v>
      </c>
      <c r="I471" s="297" t="str">
        <f t="shared" si="30"/>
        <v xml:space="preserve"> </v>
      </c>
    </row>
    <row r="472" spans="1:9" s="6" customFormat="1" ht="15" customHeight="1" x14ac:dyDescent="0.25">
      <c r="A472" s="90"/>
      <c r="B472" s="89"/>
      <c r="C472" s="89"/>
      <c r="D472" s="91"/>
      <c r="E472" s="91"/>
      <c r="F472" s="297" t="str">
        <f t="shared" si="28"/>
        <v xml:space="preserve"> </v>
      </c>
      <c r="G472" s="297" t="str">
        <f t="shared" si="31"/>
        <v xml:space="preserve"> </v>
      </c>
      <c r="H472" s="297" t="str">
        <f t="shared" si="29"/>
        <v xml:space="preserve"> </v>
      </c>
      <c r="I472" s="297" t="str">
        <f t="shared" si="30"/>
        <v xml:space="preserve"> </v>
      </c>
    </row>
    <row r="473" spans="1:9" s="6" customFormat="1" ht="15" customHeight="1" x14ac:dyDescent="0.25">
      <c r="A473" s="90"/>
      <c r="B473" s="89"/>
      <c r="C473" s="89"/>
      <c r="D473" s="91"/>
      <c r="E473" s="91"/>
      <c r="F473" s="297" t="str">
        <f t="shared" si="28"/>
        <v xml:space="preserve"> </v>
      </c>
      <c r="G473" s="297" t="str">
        <f t="shared" si="31"/>
        <v xml:space="preserve"> </v>
      </c>
      <c r="H473" s="297" t="str">
        <f t="shared" si="29"/>
        <v xml:space="preserve"> </v>
      </c>
      <c r="I473" s="297" t="str">
        <f t="shared" si="30"/>
        <v xml:space="preserve"> </v>
      </c>
    </row>
    <row r="474" spans="1:9" s="6" customFormat="1" ht="15" customHeight="1" x14ac:dyDescent="0.25">
      <c r="A474" s="90"/>
      <c r="B474" s="89"/>
      <c r="C474" s="89"/>
      <c r="D474" s="91"/>
      <c r="E474" s="91"/>
      <c r="F474" s="297" t="str">
        <f t="shared" si="28"/>
        <v xml:space="preserve"> </v>
      </c>
      <c r="G474" s="297" t="str">
        <f t="shared" si="31"/>
        <v xml:space="preserve"> </v>
      </c>
      <c r="H474" s="297" t="str">
        <f t="shared" si="29"/>
        <v xml:space="preserve"> </v>
      </c>
      <c r="I474" s="297" t="str">
        <f t="shared" si="30"/>
        <v xml:space="preserve"> </v>
      </c>
    </row>
    <row r="475" spans="1:9" s="6" customFormat="1" ht="15" customHeight="1" x14ac:dyDescent="0.25">
      <c r="A475" s="90"/>
      <c r="B475" s="89"/>
      <c r="C475" s="89"/>
      <c r="D475" s="91"/>
      <c r="E475" s="91"/>
      <c r="F475" s="297" t="str">
        <f t="shared" si="28"/>
        <v xml:space="preserve"> </v>
      </c>
      <c r="G475" s="297" t="str">
        <f t="shared" si="31"/>
        <v xml:space="preserve"> </v>
      </c>
      <c r="H475" s="297" t="str">
        <f t="shared" si="29"/>
        <v xml:space="preserve"> </v>
      </c>
      <c r="I475" s="297" t="str">
        <f t="shared" si="30"/>
        <v xml:space="preserve"> </v>
      </c>
    </row>
    <row r="476" spans="1:9" s="6" customFormat="1" ht="15" customHeight="1" x14ac:dyDescent="0.25">
      <c r="A476" s="90"/>
      <c r="B476" s="89"/>
      <c r="C476" s="89"/>
      <c r="D476" s="91"/>
      <c r="E476" s="91"/>
      <c r="F476" s="297" t="str">
        <f t="shared" si="28"/>
        <v xml:space="preserve"> </v>
      </c>
      <c r="G476" s="297" t="str">
        <f t="shared" si="31"/>
        <v xml:space="preserve"> </v>
      </c>
      <c r="H476" s="297" t="str">
        <f t="shared" si="29"/>
        <v xml:space="preserve"> </v>
      </c>
      <c r="I476" s="297" t="str">
        <f t="shared" si="30"/>
        <v xml:space="preserve"> </v>
      </c>
    </row>
    <row r="477" spans="1:9" s="6" customFormat="1" ht="15" customHeight="1" x14ac:dyDescent="0.25">
      <c r="A477" s="90"/>
      <c r="B477" s="89"/>
      <c r="C477" s="89"/>
      <c r="D477" s="91"/>
      <c r="E477" s="91"/>
      <c r="F477" s="297" t="str">
        <f t="shared" si="28"/>
        <v xml:space="preserve"> </v>
      </c>
      <c r="G477" s="297" t="str">
        <f t="shared" si="31"/>
        <v xml:space="preserve"> </v>
      </c>
      <c r="H477" s="297" t="str">
        <f t="shared" si="29"/>
        <v xml:space="preserve"> </v>
      </c>
      <c r="I477" s="297" t="str">
        <f t="shared" si="30"/>
        <v xml:space="preserve"> </v>
      </c>
    </row>
    <row r="478" spans="1:9" s="6" customFormat="1" ht="15" customHeight="1" x14ac:dyDescent="0.25">
      <c r="A478" s="90"/>
      <c r="B478" s="89"/>
      <c r="C478" s="89"/>
      <c r="D478" s="91"/>
      <c r="E478" s="91"/>
      <c r="F478" s="297" t="str">
        <f t="shared" si="28"/>
        <v xml:space="preserve"> </v>
      </c>
      <c r="G478" s="297" t="str">
        <f t="shared" si="31"/>
        <v xml:space="preserve"> </v>
      </c>
      <c r="H478" s="297" t="str">
        <f t="shared" si="29"/>
        <v xml:space="preserve"> </v>
      </c>
      <c r="I478" s="297" t="str">
        <f t="shared" si="30"/>
        <v xml:space="preserve"> </v>
      </c>
    </row>
    <row r="479" spans="1:9" s="6" customFormat="1" ht="15" customHeight="1" x14ac:dyDescent="0.25">
      <c r="A479" s="90"/>
      <c r="B479" s="89"/>
      <c r="C479" s="89"/>
      <c r="D479" s="91"/>
      <c r="E479" s="91"/>
      <c r="F479" s="297" t="str">
        <f t="shared" si="28"/>
        <v xml:space="preserve"> </v>
      </c>
      <c r="G479" s="297" t="str">
        <f t="shared" si="31"/>
        <v xml:space="preserve"> </v>
      </c>
      <c r="H479" s="297" t="str">
        <f t="shared" si="29"/>
        <v xml:space="preserve"> </v>
      </c>
      <c r="I479" s="297" t="str">
        <f t="shared" si="30"/>
        <v xml:space="preserve"> </v>
      </c>
    </row>
    <row r="480" spans="1:9" s="6" customFormat="1" ht="15" customHeight="1" x14ac:dyDescent="0.25">
      <c r="A480" s="90"/>
      <c r="B480" s="89"/>
      <c r="C480" s="89"/>
      <c r="D480" s="91"/>
      <c r="E480" s="91"/>
      <c r="F480" s="297" t="str">
        <f t="shared" si="28"/>
        <v xml:space="preserve"> </v>
      </c>
      <c r="G480" s="297" t="str">
        <f t="shared" si="31"/>
        <v xml:space="preserve"> </v>
      </c>
      <c r="H480" s="297" t="str">
        <f t="shared" si="29"/>
        <v xml:space="preserve"> </v>
      </c>
      <c r="I480" s="297" t="str">
        <f t="shared" si="30"/>
        <v xml:space="preserve"> </v>
      </c>
    </row>
    <row r="481" spans="1:9" s="6" customFormat="1" ht="15" customHeight="1" x14ac:dyDescent="0.25">
      <c r="A481" s="90"/>
      <c r="B481" s="89"/>
      <c r="C481" s="89"/>
      <c r="D481" s="91"/>
      <c r="E481" s="91"/>
      <c r="F481" s="297" t="str">
        <f t="shared" si="28"/>
        <v xml:space="preserve"> </v>
      </c>
      <c r="G481" s="297" t="str">
        <f t="shared" si="31"/>
        <v xml:space="preserve"> </v>
      </c>
      <c r="H481" s="297" t="str">
        <f t="shared" si="29"/>
        <v xml:space="preserve"> </v>
      </c>
      <c r="I481" s="297" t="str">
        <f t="shared" si="30"/>
        <v xml:space="preserve"> </v>
      </c>
    </row>
    <row r="482" spans="1:9" s="6" customFormat="1" ht="15" customHeight="1" x14ac:dyDescent="0.25">
      <c r="A482" s="90"/>
      <c r="B482" s="89"/>
      <c r="C482" s="89"/>
      <c r="D482" s="91"/>
      <c r="E482" s="91"/>
      <c r="F482" s="297" t="str">
        <f t="shared" si="28"/>
        <v xml:space="preserve"> </v>
      </c>
      <c r="G482" s="297" t="str">
        <f t="shared" si="31"/>
        <v xml:space="preserve"> </v>
      </c>
      <c r="H482" s="297" t="str">
        <f t="shared" si="29"/>
        <v xml:space="preserve"> </v>
      </c>
      <c r="I482" s="297" t="str">
        <f t="shared" si="30"/>
        <v xml:space="preserve"> </v>
      </c>
    </row>
    <row r="483" spans="1:9" s="6" customFormat="1" ht="15" customHeight="1" x14ac:dyDescent="0.25">
      <c r="A483" s="90"/>
      <c r="B483" s="89"/>
      <c r="C483" s="89"/>
      <c r="D483" s="91"/>
      <c r="E483" s="91"/>
      <c r="F483" s="297" t="str">
        <f t="shared" si="28"/>
        <v xml:space="preserve"> </v>
      </c>
      <c r="G483" s="297" t="str">
        <f t="shared" si="31"/>
        <v xml:space="preserve"> </v>
      </c>
      <c r="H483" s="297" t="str">
        <f t="shared" si="29"/>
        <v xml:space="preserve"> </v>
      </c>
      <c r="I483" s="297" t="str">
        <f t="shared" si="30"/>
        <v xml:space="preserve"> </v>
      </c>
    </row>
    <row r="484" spans="1:9" s="6" customFormat="1" ht="15" customHeight="1" x14ac:dyDescent="0.25">
      <c r="A484" s="90"/>
      <c r="B484" s="89"/>
      <c r="C484" s="89"/>
      <c r="D484" s="91"/>
      <c r="E484" s="91"/>
      <c r="F484" s="297" t="str">
        <f t="shared" si="28"/>
        <v xml:space="preserve"> </v>
      </c>
      <c r="G484" s="297" t="str">
        <f t="shared" si="31"/>
        <v xml:space="preserve"> </v>
      </c>
      <c r="H484" s="297" t="str">
        <f t="shared" si="29"/>
        <v xml:space="preserve"> </v>
      </c>
      <c r="I484" s="297" t="str">
        <f t="shared" si="30"/>
        <v xml:space="preserve"> </v>
      </c>
    </row>
    <row r="485" spans="1:9" s="6" customFormat="1" ht="15" customHeight="1" x14ac:dyDescent="0.25">
      <c r="A485" s="90"/>
      <c r="B485" s="89"/>
      <c r="C485" s="89"/>
      <c r="D485" s="91"/>
      <c r="E485" s="91"/>
      <c r="F485" s="297" t="str">
        <f t="shared" si="28"/>
        <v xml:space="preserve"> </v>
      </c>
      <c r="G485" s="297" t="str">
        <f t="shared" si="31"/>
        <v xml:space="preserve"> </v>
      </c>
      <c r="H485" s="297" t="str">
        <f t="shared" si="29"/>
        <v xml:space="preserve"> </v>
      </c>
      <c r="I485" s="297" t="str">
        <f t="shared" si="30"/>
        <v xml:space="preserve"> </v>
      </c>
    </row>
    <row r="486" spans="1:9" s="6" customFormat="1" ht="15" customHeight="1" x14ac:dyDescent="0.25">
      <c r="A486" s="90"/>
      <c r="B486" s="89"/>
      <c r="C486" s="89"/>
      <c r="D486" s="91"/>
      <c r="E486" s="91"/>
      <c r="F486" s="297" t="str">
        <f t="shared" si="28"/>
        <v xml:space="preserve"> </v>
      </c>
      <c r="G486" s="297" t="str">
        <f t="shared" si="31"/>
        <v xml:space="preserve"> </v>
      </c>
      <c r="H486" s="297" t="str">
        <f t="shared" si="29"/>
        <v xml:space="preserve"> </v>
      </c>
      <c r="I486" s="297" t="str">
        <f t="shared" si="30"/>
        <v xml:space="preserve"> </v>
      </c>
    </row>
    <row r="487" spans="1:9" s="6" customFormat="1" ht="15" customHeight="1" x14ac:dyDescent="0.25">
      <c r="A487" s="90"/>
      <c r="B487" s="89"/>
      <c r="C487" s="89"/>
      <c r="D487" s="91"/>
      <c r="E487" s="91"/>
      <c r="F487" s="297" t="str">
        <f t="shared" si="28"/>
        <v xml:space="preserve"> </v>
      </c>
      <c r="G487" s="297" t="str">
        <f t="shared" si="31"/>
        <v xml:space="preserve"> </v>
      </c>
      <c r="H487" s="297" t="str">
        <f t="shared" si="29"/>
        <v xml:space="preserve"> </v>
      </c>
      <c r="I487" s="297" t="str">
        <f t="shared" si="30"/>
        <v xml:space="preserve"> </v>
      </c>
    </row>
    <row r="488" spans="1:9" s="6" customFormat="1" ht="15" customHeight="1" x14ac:dyDescent="0.25">
      <c r="A488" s="90"/>
      <c r="B488" s="89"/>
      <c r="C488" s="89"/>
      <c r="D488" s="91"/>
      <c r="E488" s="91"/>
      <c r="F488" s="297" t="str">
        <f t="shared" si="28"/>
        <v xml:space="preserve"> </v>
      </c>
      <c r="G488" s="297" t="str">
        <f t="shared" si="31"/>
        <v xml:space="preserve"> </v>
      </c>
      <c r="H488" s="297" t="str">
        <f t="shared" si="29"/>
        <v xml:space="preserve"> </v>
      </c>
      <c r="I488" s="297" t="str">
        <f t="shared" si="30"/>
        <v xml:space="preserve"> </v>
      </c>
    </row>
    <row r="489" spans="1:9" s="6" customFormat="1" ht="15" customHeight="1" x14ac:dyDescent="0.25">
      <c r="A489" s="90"/>
      <c r="B489" s="89"/>
      <c r="C489" s="89"/>
      <c r="D489" s="91"/>
      <c r="E489" s="91"/>
      <c r="F489" s="297" t="str">
        <f t="shared" si="28"/>
        <v xml:space="preserve"> </v>
      </c>
      <c r="G489" s="297" t="str">
        <f t="shared" si="31"/>
        <v xml:space="preserve"> </v>
      </c>
      <c r="H489" s="297" t="str">
        <f t="shared" si="29"/>
        <v xml:space="preserve"> </v>
      </c>
      <c r="I489" s="297" t="str">
        <f t="shared" si="30"/>
        <v xml:space="preserve"> </v>
      </c>
    </row>
    <row r="490" spans="1:9" s="6" customFormat="1" ht="15" customHeight="1" x14ac:dyDescent="0.25">
      <c r="A490" s="90"/>
      <c r="B490" s="89"/>
      <c r="C490" s="89"/>
      <c r="D490" s="91"/>
      <c r="E490" s="91"/>
      <c r="F490" s="297" t="str">
        <f t="shared" si="28"/>
        <v xml:space="preserve"> </v>
      </c>
      <c r="G490" s="297" t="str">
        <f t="shared" si="31"/>
        <v xml:space="preserve"> </v>
      </c>
      <c r="H490" s="297" t="str">
        <f t="shared" si="29"/>
        <v xml:space="preserve"> </v>
      </c>
      <c r="I490" s="297" t="str">
        <f t="shared" si="30"/>
        <v xml:space="preserve"> </v>
      </c>
    </row>
    <row r="491" spans="1:9" s="6" customFormat="1" ht="15" customHeight="1" x14ac:dyDescent="0.25">
      <c r="A491" s="90"/>
      <c r="B491" s="89"/>
      <c r="C491" s="89"/>
      <c r="D491" s="91"/>
      <c r="E491" s="91"/>
      <c r="F491" s="297" t="str">
        <f t="shared" si="28"/>
        <v xml:space="preserve"> </v>
      </c>
      <c r="G491" s="297" t="str">
        <f t="shared" si="31"/>
        <v xml:space="preserve"> </v>
      </c>
      <c r="H491" s="297" t="str">
        <f t="shared" si="29"/>
        <v xml:space="preserve"> </v>
      </c>
      <c r="I491" s="297" t="str">
        <f t="shared" si="30"/>
        <v xml:space="preserve"> </v>
      </c>
    </row>
    <row r="492" spans="1:9" s="6" customFormat="1" ht="15" customHeight="1" x14ac:dyDescent="0.25">
      <c r="A492" s="90"/>
      <c r="B492" s="89"/>
      <c r="C492" s="89"/>
      <c r="D492" s="91"/>
      <c r="E492" s="91"/>
      <c r="F492" s="297" t="str">
        <f t="shared" si="28"/>
        <v xml:space="preserve"> </v>
      </c>
      <c r="G492" s="297" t="str">
        <f t="shared" si="31"/>
        <v xml:space="preserve"> </v>
      </c>
      <c r="H492" s="297" t="str">
        <f t="shared" si="29"/>
        <v xml:space="preserve"> </v>
      </c>
      <c r="I492" s="297" t="str">
        <f t="shared" si="30"/>
        <v xml:space="preserve"> </v>
      </c>
    </row>
    <row r="493" spans="1:9" s="6" customFormat="1" ht="15" customHeight="1" x14ac:dyDescent="0.25">
      <c r="A493" s="90"/>
      <c r="B493" s="89"/>
      <c r="C493" s="89"/>
      <c r="D493" s="91"/>
      <c r="E493" s="91"/>
      <c r="F493" s="297" t="str">
        <f t="shared" si="28"/>
        <v xml:space="preserve"> </v>
      </c>
      <c r="G493" s="297" t="str">
        <f t="shared" si="31"/>
        <v xml:space="preserve"> </v>
      </c>
      <c r="H493" s="297" t="str">
        <f t="shared" si="29"/>
        <v xml:space="preserve"> </v>
      </c>
      <c r="I493" s="297" t="str">
        <f t="shared" si="30"/>
        <v xml:space="preserve"> </v>
      </c>
    </row>
    <row r="494" spans="1:9" s="6" customFormat="1" ht="15" customHeight="1" x14ac:dyDescent="0.25">
      <c r="A494" s="90"/>
      <c r="B494" s="89"/>
      <c r="C494" s="89"/>
      <c r="D494" s="91"/>
      <c r="E494" s="91"/>
      <c r="F494" s="297" t="str">
        <f t="shared" si="28"/>
        <v xml:space="preserve"> </v>
      </c>
      <c r="G494" s="297" t="str">
        <f t="shared" si="31"/>
        <v xml:space="preserve"> </v>
      </c>
      <c r="H494" s="297" t="str">
        <f t="shared" si="29"/>
        <v xml:space="preserve"> </v>
      </c>
      <c r="I494" s="297" t="str">
        <f t="shared" si="30"/>
        <v xml:space="preserve"> </v>
      </c>
    </row>
    <row r="495" spans="1:9" s="6" customFormat="1" ht="15" customHeight="1" x14ac:dyDescent="0.25">
      <c r="A495" s="90"/>
      <c r="B495" s="89"/>
      <c r="C495" s="89"/>
      <c r="D495" s="91"/>
      <c r="E495" s="91"/>
      <c r="F495" s="297" t="str">
        <f t="shared" si="28"/>
        <v xml:space="preserve"> </v>
      </c>
      <c r="G495" s="297" t="str">
        <f t="shared" si="31"/>
        <v xml:space="preserve"> </v>
      </c>
      <c r="H495" s="297" t="str">
        <f t="shared" si="29"/>
        <v xml:space="preserve"> </v>
      </c>
      <c r="I495" s="297" t="str">
        <f t="shared" si="30"/>
        <v xml:space="preserve"> </v>
      </c>
    </row>
    <row r="496" spans="1:9" s="6" customFormat="1" ht="15" customHeight="1" x14ac:dyDescent="0.25">
      <c r="A496" s="90"/>
      <c r="B496" s="89"/>
      <c r="C496" s="89"/>
      <c r="D496" s="91"/>
      <c r="E496" s="91"/>
      <c r="F496" s="297" t="str">
        <f t="shared" si="28"/>
        <v xml:space="preserve"> </v>
      </c>
      <c r="G496" s="297" t="str">
        <f t="shared" si="31"/>
        <v xml:space="preserve"> </v>
      </c>
      <c r="H496" s="297" t="str">
        <f t="shared" si="29"/>
        <v xml:space="preserve"> </v>
      </c>
      <c r="I496" s="297" t="str">
        <f t="shared" si="30"/>
        <v xml:space="preserve"> </v>
      </c>
    </row>
    <row r="497" spans="1:9" s="6" customFormat="1" ht="15" customHeight="1" x14ac:dyDescent="0.25">
      <c r="A497" s="90"/>
      <c r="B497" s="89"/>
      <c r="C497" s="89"/>
      <c r="D497" s="91"/>
      <c r="E497" s="91"/>
      <c r="F497" s="297" t="str">
        <f t="shared" si="28"/>
        <v xml:space="preserve"> </v>
      </c>
      <c r="G497" s="297" t="str">
        <f t="shared" si="31"/>
        <v xml:space="preserve"> </v>
      </c>
      <c r="H497" s="297" t="str">
        <f t="shared" si="29"/>
        <v xml:space="preserve"> </v>
      </c>
      <c r="I497" s="297" t="str">
        <f t="shared" si="30"/>
        <v xml:space="preserve"> </v>
      </c>
    </row>
    <row r="498" spans="1:9" s="6" customFormat="1" ht="15" customHeight="1" x14ac:dyDescent="0.25">
      <c r="A498" s="90"/>
      <c r="B498" s="89"/>
      <c r="C498" s="89"/>
      <c r="D498" s="91"/>
      <c r="E498" s="91"/>
      <c r="F498" s="297" t="str">
        <f t="shared" si="28"/>
        <v xml:space="preserve"> </v>
      </c>
      <c r="G498" s="297" t="str">
        <f t="shared" si="31"/>
        <v xml:space="preserve"> </v>
      </c>
      <c r="H498" s="297" t="str">
        <f t="shared" si="29"/>
        <v xml:space="preserve"> </v>
      </c>
      <c r="I498" s="297" t="str">
        <f t="shared" si="30"/>
        <v xml:space="preserve"> </v>
      </c>
    </row>
    <row r="499" spans="1:9" s="6" customFormat="1" ht="15" customHeight="1" x14ac:dyDescent="0.25">
      <c r="A499" s="90"/>
      <c r="B499" s="89"/>
      <c r="C499" s="89"/>
      <c r="D499" s="91"/>
      <c r="E499" s="91"/>
      <c r="F499" s="297" t="str">
        <f t="shared" si="28"/>
        <v xml:space="preserve"> </v>
      </c>
      <c r="G499" s="297" t="str">
        <f t="shared" si="31"/>
        <v xml:space="preserve"> </v>
      </c>
      <c r="H499" s="297" t="str">
        <f t="shared" si="29"/>
        <v xml:space="preserve"> </v>
      </c>
      <c r="I499" s="297" t="str">
        <f t="shared" si="30"/>
        <v xml:space="preserve"> </v>
      </c>
    </row>
    <row r="500" spans="1:9" s="6" customFormat="1" ht="15" customHeight="1" x14ac:dyDescent="0.25">
      <c r="A500" s="90"/>
      <c r="B500" s="89"/>
      <c r="C500" s="89"/>
      <c r="D500" s="91"/>
      <c r="E500" s="91"/>
      <c r="F500" s="297" t="str">
        <f t="shared" si="28"/>
        <v xml:space="preserve"> </v>
      </c>
      <c r="G500" s="297" t="str">
        <f t="shared" si="31"/>
        <v xml:space="preserve"> </v>
      </c>
      <c r="H500" s="297" t="str">
        <f t="shared" si="29"/>
        <v xml:space="preserve"> </v>
      </c>
      <c r="I500" s="297" t="str">
        <f t="shared" si="30"/>
        <v xml:space="preserve"> </v>
      </c>
    </row>
    <row r="501" spans="1:9" s="6" customFormat="1" ht="15" customHeight="1" x14ac:dyDescent="0.25">
      <c r="A501" s="90"/>
      <c r="B501" s="89"/>
      <c r="C501" s="89"/>
      <c r="D501" s="91"/>
      <c r="E501" s="91"/>
      <c r="F501" s="297" t="str">
        <f t="shared" si="28"/>
        <v xml:space="preserve"> </v>
      </c>
      <c r="G501" s="297" t="str">
        <f t="shared" si="31"/>
        <v xml:space="preserve"> </v>
      </c>
      <c r="H501" s="297" t="str">
        <f t="shared" si="29"/>
        <v xml:space="preserve"> </v>
      </c>
      <c r="I501" s="297" t="str">
        <f t="shared" si="30"/>
        <v xml:space="preserve"> </v>
      </c>
    </row>
    <row r="502" spans="1:9" s="6" customFormat="1" ht="15" customHeight="1" x14ac:dyDescent="0.25">
      <c r="A502" s="90"/>
      <c r="B502" s="89"/>
      <c r="C502" s="89"/>
      <c r="D502" s="91"/>
      <c r="E502" s="91"/>
      <c r="F502" s="297" t="str">
        <f t="shared" si="28"/>
        <v xml:space="preserve"> </v>
      </c>
      <c r="G502" s="297" t="str">
        <f t="shared" si="31"/>
        <v xml:space="preserve"> </v>
      </c>
      <c r="H502" s="297" t="str">
        <f t="shared" si="29"/>
        <v xml:space="preserve"> </v>
      </c>
      <c r="I502" s="297" t="str">
        <f t="shared" si="30"/>
        <v xml:space="preserve"> </v>
      </c>
    </row>
    <row r="503" spans="1:9" s="6" customFormat="1" ht="15" customHeight="1" x14ac:dyDescent="0.25">
      <c r="A503" s="90"/>
      <c r="B503" s="89"/>
      <c r="C503" s="89"/>
      <c r="D503" s="91"/>
      <c r="E503" s="91"/>
      <c r="F503" s="297" t="str">
        <f t="shared" si="28"/>
        <v xml:space="preserve"> </v>
      </c>
      <c r="G503" s="297" t="str">
        <f t="shared" si="31"/>
        <v xml:space="preserve"> </v>
      </c>
      <c r="H503" s="297" t="str">
        <f t="shared" si="29"/>
        <v xml:space="preserve"> </v>
      </c>
      <c r="I503" s="297" t="str">
        <f t="shared" si="30"/>
        <v xml:space="preserve"> </v>
      </c>
    </row>
    <row r="504" spans="1:9" s="6" customFormat="1" ht="15" customHeight="1" x14ac:dyDescent="0.25">
      <c r="A504" s="90"/>
      <c r="B504" s="89"/>
      <c r="C504" s="89"/>
      <c r="D504" s="91"/>
      <c r="E504" s="91"/>
      <c r="F504" s="297" t="str">
        <f t="shared" si="28"/>
        <v xml:space="preserve"> </v>
      </c>
      <c r="G504" s="297" t="str">
        <f t="shared" si="31"/>
        <v xml:space="preserve"> </v>
      </c>
      <c r="H504" s="297" t="str">
        <f t="shared" si="29"/>
        <v xml:space="preserve"> </v>
      </c>
      <c r="I504" s="297" t="str">
        <f t="shared" si="30"/>
        <v xml:space="preserve"> </v>
      </c>
    </row>
    <row r="505" spans="1:9" s="6" customFormat="1" ht="15" customHeight="1" x14ac:dyDescent="0.25">
      <c r="A505" s="90"/>
      <c r="B505" s="89"/>
      <c r="C505" s="89"/>
      <c r="D505" s="91"/>
      <c r="E505" s="91"/>
      <c r="F505" s="297" t="str">
        <f t="shared" si="28"/>
        <v xml:space="preserve"> </v>
      </c>
      <c r="G505" s="297" t="str">
        <f t="shared" si="31"/>
        <v xml:space="preserve"> </v>
      </c>
      <c r="H505" s="297" t="str">
        <f t="shared" si="29"/>
        <v xml:space="preserve"> </v>
      </c>
      <c r="I505" s="297" t="str">
        <f t="shared" si="30"/>
        <v xml:space="preserve"> </v>
      </c>
    </row>
    <row r="506" spans="1:9" s="6" customFormat="1" ht="15" customHeight="1" x14ac:dyDescent="0.25">
      <c r="A506" s="90"/>
      <c r="B506" s="89"/>
      <c r="C506" s="89"/>
      <c r="D506" s="91"/>
      <c r="E506" s="91"/>
      <c r="F506" s="297" t="str">
        <f t="shared" si="28"/>
        <v xml:space="preserve"> </v>
      </c>
      <c r="G506" s="297" t="str">
        <f t="shared" si="31"/>
        <v xml:space="preserve"> </v>
      </c>
      <c r="H506" s="297" t="str">
        <f t="shared" si="29"/>
        <v xml:space="preserve"> </v>
      </c>
      <c r="I506" s="297" t="str">
        <f t="shared" si="30"/>
        <v xml:space="preserve"> </v>
      </c>
    </row>
    <row r="507" spans="1:9" s="6" customFormat="1" ht="15" customHeight="1" x14ac:dyDescent="0.25">
      <c r="A507" s="90"/>
      <c r="B507" s="89"/>
      <c r="C507" s="89"/>
      <c r="D507" s="91"/>
      <c r="E507" s="91"/>
      <c r="F507" s="297" t="str">
        <f t="shared" si="28"/>
        <v xml:space="preserve"> </v>
      </c>
      <c r="G507" s="297" t="str">
        <f t="shared" si="31"/>
        <v xml:space="preserve"> </v>
      </c>
      <c r="H507" s="297" t="str">
        <f t="shared" si="29"/>
        <v xml:space="preserve"> </v>
      </c>
      <c r="I507" s="297" t="str">
        <f t="shared" si="30"/>
        <v xml:space="preserve"> </v>
      </c>
    </row>
    <row r="508" spans="1:9" s="6" customFormat="1" ht="15" customHeight="1" x14ac:dyDescent="0.25">
      <c r="A508" s="90"/>
      <c r="B508" s="89"/>
      <c r="C508" s="89"/>
      <c r="D508" s="91"/>
      <c r="E508" s="91"/>
      <c r="F508" s="297" t="str">
        <f t="shared" si="28"/>
        <v xml:space="preserve"> </v>
      </c>
      <c r="G508" s="297" t="str">
        <f t="shared" si="31"/>
        <v xml:space="preserve"> </v>
      </c>
      <c r="H508" s="297" t="str">
        <f t="shared" si="29"/>
        <v xml:space="preserve"> </v>
      </c>
      <c r="I508" s="297" t="str">
        <f t="shared" si="30"/>
        <v xml:space="preserve"> </v>
      </c>
    </row>
    <row r="509" spans="1:9" s="6" customFormat="1" ht="15" customHeight="1" x14ac:dyDescent="0.25">
      <c r="A509" s="90"/>
      <c r="B509" s="89"/>
      <c r="C509" s="89"/>
      <c r="D509" s="91"/>
      <c r="E509" s="91"/>
      <c r="F509" s="297" t="str">
        <f t="shared" si="28"/>
        <v xml:space="preserve"> </v>
      </c>
      <c r="G509" s="297" t="str">
        <f t="shared" si="31"/>
        <v xml:space="preserve"> </v>
      </c>
      <c r="H509" s="297" t="str">
        <f t="shared" si="29"/>
        <v xml:space="preserve"> </v>
      </c>
      <c r="I509" s="297" t="str">
        <f t="shared" si="30"/>
        <v xml:space="preserve"> </v>
      </c>
    </row>
    <row r="510" spans="1:9" s="6" customFormat="1" ht="15" customHeight="1" x14ac:dyDescent="0.25">
      <c r="A510" s="90"/>
      <c r="B510" s="89"/>
      <c r="C510" s="89"/>
      <c r="D510" s="91"/>
      <c r="E510" s="91"/>
      <c r="F510" s="297" t="str">
        <f t="shared" si="28"/>
        <v xml:space="preserve"> </v>
      </c>
      <c r="G510" s="297" t="str">
        <f t="shared" si="31"/>
        <v xml:space="preserve"> </v>
      </c>
      <c r="H510" s="297" t="str">
        <f t="shared" si="29"/>
        <v xml:space="preserve"> </v>
      </c>
      <c r="I510" s="297" t="str">
        <f t="shared" si="30"/>
        <v xml:space="preserve"> </v>
      </c>
    </row>
    <row r="511" spans="1:9" s="6" customFormat="1" ht="15" customHeight="1" x14ac:dyDescent="0.25">
      <c r="A511" s="90"/>
      <c r="B511" s="89"/>
      <c r="C511" s="89"/>
      <c r="D511" s="91"/>
      <c r="E511" s="91"/>
      <c r="F511" s="297" t="str">
        <f t="shared" si="28"/>
        <v xml:space="preserve"> </v>
      </c>
      <c r="G511" s="297" t="str">
        <f t="shared" si="31"/>
        <v xml:space="preserve"> </v>
      </c>
      <c r="H511" s="297" t="str">
        <f t="shared" si="29"/>
        <v xml:space="preserve"> </v>
      </c>
      <c r="I511" s="297" t="str">
        <f t="shared" si="30"/>
        <v xml:space="preserve"> </v>
      </c>
    </row>
    <row r="512" spans="1:9" s="6" customFormat="1" ht="15" customHeight="1" x14ac:dyDescent="0.25">
      <c r="A512" s="90"/>
      <c r="B512" s="89"/>
      <c r="C512" s="89"/>
      <c r="D512" s="91"/>
      <c r="E512" s="91"/>
      <c r="F512" s="297" t="str">
        <f t="shared" si="28"/>
        <v xml:space="preserve"> </v>
      </c>
      <c r="G512" s="297" t="str">
        <f t="shared" si="31"/>
        <v xml:space="preserve"> </v>
      </c>
      <c r="H512" s="297" t="str">
        <f t="shared" si="29"/>
        <v xml:space="preserve"> </v>
      </c>
      <c r="I512" s="297" t="str">
        <f t="shared" si="30"/>
        <v xml:space="preserve"> </v>
      </c>
    </row>
    <row r="513" spans="1:9" s="6" customFormat="1" ht="15" customHeight="1" x14ac:dyDescent="0.25">
      <c r="A513" s="90"/>
      <c r="B513" s="89"/>
      <c r="C513" s="89"/>
      <c r="D513" s="91"/>
      <c r="E513" s="91"/>
      <c r="F513" s="297" t="str">
        <f t="shared" si="28"/>
        <v xml:space="preserve"> </v>
      </c>
      <c r="G513" s="297" t="str">
        <f t="shared" si="31"/>
        <v xml:space="preserve"> </v>
      </c>
      <c r="H513" s="297" t="str">
        <f t="shared" si="29"/>
        <v xml:space="preserve"> </v>
      </c>
      <c r="I513" s="297" t="str">
        <f t="shared" si="30"/>
        <v xml:space="preserve"> </v>
      </c>
    </row>
    <row r="514" spans="1:9" s="6" customFormat="1" ht="15" customHeight="1" x14ac:dyDescent="0.25">
      <c r="A514" s="90"/>
      <c r="B514" s="89"/>
      <c r="C514" s="89"/>
      <c r="D514" s="91"/>
      <c r="E514" s="91"/>
      <c r="F514" s="297" t="str">
        <f t="shared" si="28"/>
        <v xml:space="preserve"> </v>
      </c>
      <c r="G514" s="297" t="str">
        <f t="shared" si="31"/>
        <v xml:space="preserve"> </v>
      </c>
      <c r="H514" s="297" t="str">
        <f t="shared" si="29"/>
        <v xml:space="preserve"> </v>
      </c>
      <c r="I514" s="297" t="str">
        <f t="shared" si="30"/>
        <v xml:space="preserve"> </v>
      </c>
    </row>
    <row r="515" spans="1:9" s="6" customFormat="1" ht="15" customHeight="1" x14ac:dyDescent="0.25">
      <c r="A515" s="90"/>
      <c r="B515" s="89"/>
      <c r="C515" s="89"/>
      <c r="D515" s="91"/>
      <c r="E515" s="91"/>
      <c r="F515" s="297" t="str">
        <f t="shared" si="28"/>
        <v xml:space="preserve"> </v>
      </c>
      <c r="G515" s="297" t="str">
        <f t="shared" si="31"/>
        <v xml:space="preserve"> </v>
      </c>
      <c r="H515" s="297" t="str">
        <f t="shared" si="29"/>
        <v xml:space="preserve"> </v>
      </c>
      <c r="I515" s="297" t="str">
        <f t="shared" si="30"/>
        <v xml:space="preserve"> </v>
      </c>
    </row>
    <row r="516" spans="1:9" s="6" customFormat="1" ht="15" customHeight="1" x14ac:dyDescent="0.25">
      <c r="A516" s="90"/>
      <c r="B516" s="89"/>
      <c r="C516" s="89"/>
      <c r="D516" s="91"/>
      <c r="E516" s="91"/>
      <c r="F516" s="297" t="str">
        <f t="shared" si="28"/>
        <v xml:space="preserve"> </v>
      </c>
      <c r="G516" s="297" t="str">
        <f t="shared" si="31"/>
        <v xml:space="preserve"> </v>
      </c>
      <c r="H516" s="297" t="str">
        <f t="shared" si="29"/>
        <v xml:space="preserve"> </v>
      </c>
      <c r="I516" s="297" t="str">
        <f t="shared" si="30"/>
        <v xml:space="preserve"> </v>
      </c>
    </row>
    <row r="517" spans="1:9" s="6" customFormat="1" ht="15" customHeight="1" x14ac:dyDescent="0.25">
      <c r="A517" s="90"/>
      <c r="B517" s="89"/>
      <c r="C517" s="89"/>
      <c r="D517" s="91"/>
      <c r="E517" s="91"/>
      <c r="F517" s="297" t="str">
        <f t="shared" si="28"/>
        <v xml:space="preserve"> </v>
      </c>
      <c r="G517" s="297" t="str">
        <f t="shared" si="31"/>
        <v xml:space="preserve"> </v>
      </c>
      <c r="H517" s="297" t="str">
        <f t="shared" si="29"/>
        <v xml:space="preserve"> </v>
      </c>
      <c r="I517" s="297" t="str">
        <f t="shared" si="30"/>
        <v xml:space="preserve"> </v>
      </c>
    </row>
    <row r="518" spans="1:9" s="6" customFormat="1" ht="15" customHeight="1" x14ac:dyDescent="0.25">
      <c r="A518" s="90"/>
      <c r="B518" s="89"/>
      <c r="C518" s="89"/>
      <c r="D518" s="91"/>
      <c r="E518" s="91"/>
      <c r="F518" s="297" t="str">
        <f t="shared" si="28"/>
        <v xml:space="preserve"> </v>
      </c>
      <c r="G518" s="297" t="str">
        <f t="shared" si="31"/>
        <v xml:space="preserve"> </v>
      </c>
      <c r="H518" s="297" t="str">
        <f t="shared" si="29"/>
        <v xml:space="preserve"> </v>
      </c>
      <c r="I518" s="297" t="str">
        <f t="shared" si="30"/>
        <v xml:space="preserve"> </v>
      </c>
    </row>
    <row r="519" spans="1:9" s="6" customFormat="1" ht="15" customHeight="1" x14ac:dyDescent="0.25">
      <c r="A519" s="90"/>
      <c r="B519" s="89"/>
      <c r="C519" s="89"/>
      <c r="D519" s="91"/>
      <c r="E519" s="91"/>
      <c r="F519" s="297" t="str">
        <f t="shared" si="28"/>
        <v xml:space="preserve"> </v>
      </c>
      <c r="G519" s="297" t="str">
        <f t="shared" si="31"/>
        <v xml:space="preserve"> </v>
      </c>
      <c r="H519" s="297" t="str">
        <f t="shared" si="29"/>
        <v xml:space="preserve"> </v>
      </c>
      <c r="I519" s="297" t="str">
        <f t="shared" si="30"/>
        <v xml:space="preserve"> </v>
      </c>
    </row>
    <row r="520" spans="1:9" s="6" customFormat="1" ht="15" customHeight="1" x14ac:dyDescent="0.25">
      <c r="A520" s="90"/>
      <c r="B520" s="89"/>
      <c r="C520" s="89"/>
      <c r="D520" s="91"/>
      <c r="E520" s="91"/>
      <c r="F520" s="297" t="str">
        <f t="shared" si="28"/>
        <v xml:space="preserve"> </v>
      </c>
      <c r="G520" s="297" t="str">
        <f t="shared" si="31"/>
        <v xml:space="preserve"> </v>
      </c>
      <c r="H520" s="297" t="str">
        <f t="shared" si="29"/>
        <v xml:space="preserve"> </v>
      </c>
      <c r="I520" s="297" t="str">
        <f t="shared" si="30"/>
        <v xml:space="preserve"> </v>
      </c>
    </row>
    <row r="521" spans="1:9" s="6" customFormat="1" ht="15" customHeight="1" x14ac:dyDescent="0.25">
      <c r="A521" s="90"/>
      <c r="B521" s="89"/>
      <c r="C521" s="89"/>
      <c r="D521" s="91"/>
      <c r="E521" s="91"/>
      <c r="F521" s="297" t="str">
        <f t="shared" ref="F521:F542" si="32">(IF(OR(D521="",E521="",D521=" ",E521=" ")," ",D521*E521))</f>
        <v xml:space="preserve"> </v>
      </c>
      <c r="G521" s="297" t="str">
        <f t="shared" si="31"/>
        <v xml:space="preserve"> </v>
      </c>
      <c r="H521" s="297" t="str">
        <f t="shared" ref="H521:H542" si="33">IF(C521=" ",0,IF(F521=" "," ",F521*C521/100))</f>
        <v xml:space="preserve"> </v>
      </c>
      <c r="I521" s="297" t="str">
        <f t="shared" ref="I521:I542" si="34">IF(F521=" "," ",F521*B521/100)</f>
        <v xml:space="preserve"> </v>
      </c>
    </row>
    <row r="522" spans="1:9" s="6" customFormat="1" ht="15" customHeight="1" x14ac:dyDescent="0.25">
      <c r="A522" s="90"/>
      <c r="B522" s="89"/>
      <c r="C522" s="89"/>
      <c r="D522" s="91"/>
      <c r="E522" s="91"/>
      <c r="F522" s="297" t="str">
        <f t="shared" si="32"/>
        <v xml:space="preserve"> </v>
      </c>
      <c r="G522" s="297" t="str">
        <f t="shared" ref="G522:G558" si="35">IF(F522=" "," ",F522-H522-I522)</f>
        <v xml:space="preserve"> </v>
      </c>
      <c r="H522" s="297" t="str">
        <f t="shared" si="33"/>
        <v xml:space="preserve"> </v>
      </c>
      <c r="I522" s="297" t="str">
        <f t="shared" si="34"/>
        <v xml:space="preserve"> </v>
      </c>
    </row>
    <row r="523" spans="1:9" s="6" customFormat="1" ht="15" customHeight="1" x14ac:dyDescent="0.25">
      <c r="A523" s="90"/>
      <c r="B523" s="89"/>
      <c r="C523" s="89"/>
      <c r="D523" s="91"/>
      <c r="E523" s="91"/>
      <c r="F523" s="297" t="str">
        <f t="shared" si="32"/>
        <v xml:space="preserve"> </v>
      </c>
      <c r="G523" s="297" t="str">
        <f t="shared" si="35"/>
        <v xml:space="preserve"> </v>
      </c>
      <c r="H523" s="297" t="str">
        <f t="shared" si="33"/>
        <v xml:space="preserve"> </v>
      </c>
      <c r="I523" s="297" t="str">
        <f t="shared" si="34"/>
        <v xml:space="preserve"> </v>
      </c>
    </row>
    <row r="524" spans="1:9" s="6" customFormat="1" ht="15" customHeight="1" x14ac:dyDescent="0.25">
      <c r="A524" s="90"/>
      <c r="B524" s="89"/>
      <c r="C524" s="89"/>
      <c r="D524" s="91"/>
      <c r="E524" s="91"/>
      <c r="F524" s="297" t="str">
        <f t="shared" si="32"/>
        <v xml:space="preserve"> </v>
      </c>
      <c r="G524" s="297" t="str">
        <f t="shared" si="35"/>
        <v xml:space="preserve"> </v>
      </c>
      <c r="H524" s="297" t="str">
        <f t="shared" si="33"/>
        <v xml:space="preserve"> </v>
      </c>
      <c r="I524" s="297" t="str">
        <f t="shared" si="34"/>
        <v xml:space="preserve"> </v>
      </c>
    </row>
    <row r="525" spans="1:9" s="6" customFormat="1" ht="15" customHeight="1" x14ac:dyDescent="0.25">
      <c r="A525" s="90"/>
      <c r="B525" s="89"/>
      <c r="C525" s="89"/>
      <c r="D525" s="91"/>
      <c r="E525" s="91"/>
      <c r="F525" s="297" t="str">
        <f t="shared" si="32"/>
        <v xml:space="preserve"> </v>
      </c>
      <c r="G525" s="297" t="str">
        <f t="shared" si="35"/>
        <v xml:space="preserve"> </v>
      </c>
      <c r="H525" s="297" t="str">
        <f t="shared" si="33"/>
        <v xml:space="preserve"> </v>
      </c>
      <c r="I525" s="297" t="str">
        <f t="shared" si="34"/>
        <v xml:space="preserve"> </v>
      </c>
    </row>
    <row r="526" spans="1:9" s="6" customFormat="1" ht="15" customHeight="1" x14ac:dyDescent="0.25">
      <c r="A526" s="90"/>
      <c r="B526" s="89"/>
      <c r="C526" s="89"/>
      <c r="D526" s="91"/>
      <c r="E526" s="91"/>
      <c r="F526" s="297" t="str">
        <f t="shared" si="32"/>
        <v xml:space="preserve"> </v>
      </c>
      <c r="G526" s="297" t="str">
        <f t="shared" si="35"/>
        <v xml:space="preserve"> </v>
      </c>
      <c r="H526" s="297" t="str">
        <f t="shared" si="33"/>
        <v xml:space="preserve"> </v>
      </c>
      <c r="I526" s="297" t="str">
        <f t="shared" si="34"/>
        <v xml:space="preserve"> </v>
      </c>
    </row>
    <row r="527" spans="1:9" s="6" customFormat="1" ht="15" customHeight="1" x14ac:dyDescent="0.25">
      <c r="A527" s="90"/>
      <c r="B527" s="89"/>
      <c r="C527" s="89"/>
      <c r="D527" s="91"/>
      <c r="E527" s="91"/>
      <c r="F527" s="297" t="str">
        <f t="shared" si="32"/>
        <v xml:space="preserve"> </v>
      </c>
      <c r="G527" s="297" t="str">
        <f t="shared" si="35"/>
        <v xml:space="preserve"> </v>
      </c>
      <c r="H527" s="297" t="str">
        <f t="shared" si="33"/>
        <v xml:space="preserve"> </v>
      </c>
      <c r="I527" s="297" t="str">
        <f t="shared" si="34"/>
        <v xml:space="preserve"> </v>
      </c>
    </row>
    <row r="528" spans="1:9" s="6" customFormat="1" ht="15" customHeight="1" x14ac:dyDescent="0.25">
      <c r="A528" s="90"/>
      <c r="B528" s="89"/>
      <c r="C528" s="89"/>
      <c r="D528" s="91"/>
      <c r="E528" s="91"/>
      <c r="F528" s="297" t="str">
        <f t="shared" si="32"/>
        <v xml:space="preserve"> </v>
      </c>
      <c r="G528" s="297" t="str">
        <f t="shared" si="35"/>
        <v xml:space="preserve"> </v>
      </c>
      <c r="H528" s="297" t="str">
        <f t="shared" si="33"/>
        <v xml:space="preserve"> </v>
      </c>
      <c r="I528" s="297" t="str">
        <f t="shared" si="34"/>
        <v xml:space="preserve"> </v>
      </c>
    </row>
    <row r="529" spans="1:9" s="6" customFormat="1" ht="15" customHeight="1" x14ac:dyDescent="0.25">
      <c r="A529" s="90"/>
      <c r="B529" s="89"/>
      <c r="C529" s="89"/>
      <c r="D529" s="91"/>
      <c r="E529" s="91"/>
      <c r="F529" s="297" t="str">
        <f t="shared" si="32"/>
        <v xml:space="preserve"> </v>
      </c>
      <c r="G529" s="297" t="str">
        <f t="shared" si="35"/>
        <v xml:space="preserve"> </v>
      </c>
      <c r="H529" s="297" t="str">
        <f t="shared" si="33"/>
        <v xml:space="preserve"> </v>
      </c>
      <c r="I529" s="297" t="str">
        <f t="shared" si="34"/>
        <v xml:space="preserve"> </v>
      </c>
    </row>
    <row r="530" spans="1:9" s="6" customFormat="1" ht="15" customHeight="1" x14ac:dyDescent="0.25">
      <c r="A530" s="90"/>
      <c r="B530" s="89"/>
      <c r="C530" s="89"/>
      <c r="D530" s="91"/>
      <c r="E530" s="91"/>
      <c r="F530" s="297" t="str">
        <f t="shared" si="32"/>
        <v xml:space="preserve"> </v>
      </c>
      <c r="G530" s="297" t="str">
        <f t="shared" si="35"/>
        <v xml:space="preserve"> </v>
      </c>
      <c r="H530" s="297" t="str">
        <f t="shared" si="33"/>
        <v xml:space="preserve"> </v>
      </c>
      <c r="I530" s="297" t="str">
        <f t="shared" si="34"/>
        <v xml:space="preserve"> </v>
      </c>
    </row>
    <row r="531" spans="1:9" s="6" customFormat="1" ht="15" customHeight="1" x14ac:dyDescent="0.25">
      <c r="A531" s="90"/>
      <c r="B531" s="89"/>
      <c r="C531" s="89"/>
      <c r="D531" s="91"/>
      <c r="E531" s="91"/>
      <c r="F531" s="297" t="str">
        <f t="shared" si="32"/>
        <v xml:space="preserve"> </v>
      </c>
      <c r="G531" s="297" t="str">
        <f t="shared" si="35"/>
        <v xml:space="preserve"> </v>
      </c>
      <c r="H531" s="297" t="str">
        <f t="shared" si="33"/>
        <v xml:space="preserve"> </v>
      </c>
      <c r="I531" s="297" t="str">
        <f t="shared" si="34"/>
        <v xml:space="preserve"> </v>
      </c>
    </row>
    <row r="532" spans="1:9" s="6" customFormat="1" ht="15" customHeight="1" x14ac:dyDescent="0.25">
      <c r="A532" s="90"/>
      <c r="B532" s="89"/>
      <c r="C532" s="89"/>
      <c r="D532" s="91"/>
      <c r="E532" s="91"/>
      <c r="F532" s="297" t="str">
        <f t="shared" si="32"/>
        <v xml:space="preserve"> </v>
      </c>
      <c r="G532" s="297" t="str">
        <f t="shared" si="35"/>
        <v xml:space="preserve"> </v>
      </c>
      <c r="H532" s="297" t="str">
        <f t="shared" si="33"/>
        <v xml:space="preserve"> </v>
      </c>
      <c r="I532" s="297" t="str">
        <f t="shared" si="34"/>
        <v xml:space="preserve"> </v>
      </c>
    </row>
    <row r="533" spans="1:9" s="6" customFormat="1" ht="15" customHeight="1" x14ac:dyDescent="0.25">
      <c r="A533" s="90"/>
      <c r="B533" s="89"/>
      <c r="C533" s="89"/>
      <c r="D533" s="91"/>
      <c r="E533" s="91"/>
      <c r="F533" s="297" t="str">
        <f t="shared" si="32"/>
        <v xml:space="preserve"> </v>
      </c>
      <c r="G533" s="297" t="str">
        <f t="shared" si="35"/>
        <v xml:space="preserve"> </v>
      </c>
      <c r="H533" s="297" t="str">
        <f t="shared" si="33"/>
        <v xml:space="preserve"> </v>
      </c>
      <c r="I533" s="297" t="str">
        <f t="shared" si="34"/>
        <v xml:space="preserve"> </v>
      </c>
    </row>
    <row r="534" spans="1:9" s="6" customFormat="1" ht="15" customHeight="1" x14ac:dyDescent="0.25">
      <c r="A534" s="90"/>
      <c r="B534" s="89"/>
      <c r="C534" s="89"/>
      <c r="D534" s="91"/>
      <c r="E534" s="91"/>
      <c r="F534" s="297" t="str">
        <f t="shared" si="32"/>
        <v xml:space="preserve"> </v>
      </c>
      <c r="G534" s="297" t="str">
        <f t="shared" si="35"/>
        <v xml:space="preserve"> </v>
      </c>
      <c r="H534" s="297" t="str">
        <f t="shared" si="33"/>
        <v xml:space="preserve"> </v>
      </c>
      <c r="I534" s="297" t="str">
        <f t="shared" si="34"/>
        <v xml:space="preserve"> </v>
      </c>
    </row>
    <row r="535" spans="1:9" s="6" customFormat="1" ht="15" customHeight="1" x14ac:dyDescent="0.25">
      <c r="A535" s="90"/>
      <c r="B535" s="89"/>
      <c r="C535" s="89"/>
      <c r="D535" s="91"/>
      <c r="E535" s="91"/>
      <c r="F535" s="297" t="str">
        <f t="shared" si="32"/>
        <v xml:space="preserve"> </v>
      </c>
      <c r="G535" s="297" t="str">
        <f t="shared" si="35"/>
        <v xml:space="preserve"> </v>
      </c>
      <c r="H535" s="297" t="str">
        <f t="shared" si="33"/>
        <v xml:space="preserve"> </v>
      </c>
      <c r="I535" s="297" t="str">
        <f t="shared" si="34"/>
        <v xml:space="preserve"> </v>
      </c>
    </row>
    <row r="536" spans="1:9" s="6" customFormat="1" ht="15" customHeight="1" x14ac:dyDescent="0.25">
      <c r="A536" s="90"/>
      <c r="B536" s="89"/>
      <c r="C536" s="89"/>
      <c r="D536" s="91"/>
      <c r="E536" s="91"/>
      <c r="F536" s="297" t="str">
        <f t="shared" si="32"/>
        <v xml:space="preserve"> </v>
      </c>
      <c r="G536" s="297" t="str">
        <f t="shared" si="35"/>
        <v xml:space="preserve"> </v>
      </c>
      <c r="H536" s="297" t="str">
        <f t="shared" si="33"/>
        <v xml:space="preserve"> </v>
      </c>
      <c r="I536" s="297" t="str">
        <f t="shared" si="34"/>
        <v xml:space="preserve"> </v>
      </c>
    </row>
    <row r="537" spans="1:9" s="6" customFormat="1" ht="15" customHeight="1" x14ac:dyDescent="0.25">
      <c r="A537" s="90"/>
      <c r="B537" s="89"/>
      <c r="C537" s="89"/>
      <c r="D537" s="91"/>
      <c r="E537" s="91"/>
      <c r="F537" s="297" t="str">
        <f t="shared" si="32"/>
        <v xml:space="preserve"> </v>
      </c>
      <c r="G537" s="297" t="str">
        <f t="shared" si="35"/>
        <v xml:space="preserve"> </v>
      </c>
      <c r="H537" s="297" t="str">
        <f t="shared" si="33"/>
        <v xml:space="preserve"> </v>
      </c>
      <c r="I537" s="297" t="str">
        <f t="shared" si="34"/>
        <v xml:space="preserve"> </v>
      </c>
    </row>
    <row r="538" spans="1:9" s="6" customFormat="1" ht="15" customHeight="1" x14ac:dyDescent="0.25">
      <c r="A538" s="90"/>
      <c r="B538" s="89"/>
      <c r="C538" s="89"/>
      <c r="D538" s="91"/>
      <c r="E538" s="91"/>
      <c r="F538" s="297" t="str">
        <f t="shared" si="32"/>
        <v xml:space="preserve"> </v>
      </c>
      <c r="G538" s="297" t="str">
        <f t="shared" si="35"/>
        <v xml:space="preserve"> </v>
      </c>
      <c r="H538" s="297" t="str">
        <f t="shared" si="33"/>
        <v xml:space="preserve"> </v>
      </c>
      <c r="I538" s="297" t="str">
        <f t="shared" si="34"/>
        <v xml:space="preserve"> </v>
      </c>
    </row>
    <row r="539" spans="1:9" s="6" customFormat="1" ht="15" customHeight="1" x14ac:dyDescent="0.25">
      <c r="A539" s="90"/>
      <c r="B539" s="89"/>
      <c r="C539" s="89"/>
      <c r="D539" s="91"/>
      <c r="E539" s="91"/>
      <c r="F539" s="297" t="str">
        <f t="shared" si="32"/>
        <v xml:space="preserve"> </v>
      </c>
      <c r="G539" s="297" t="str">
        <f t="shared" si="35"/>
        <v xml:space="preserve"> </v>
      </c>
      <c r="H539" s="297" t="str">
        <f t="shared" si="33"/>
        <v xml:space="preserve"> </v>
      </c>
      <c r="I539" s="297" t="str">
        <f t="shared" si="34"/>
        <v xml:space="preserve"> </v>
      </c>
    </row>
    <row r="540" spans="1:9" s="6" customFormat="1" ht="15" customHeight="1" x14ac:dyDescent="0.25">
      <c r="A540" s="90"/>
      <c r="B540" s="89"/>
      <c r="C540" s="89"/>
      <c r="D540" s="91"/>
      <c r="E540" s="91"/>
      <c r="F540" s="297" t="str">
        <f t="shared" si="32"/>
        <v xml:space="preserve"> </v>
      </c>
      <c r="G540" s="297" t="str">
        <f t="shared" si="35"/>
        <v xml:space="preserve"> </v>
      </c>
      <c r="H540" s="297" t="str">
        <f t="shared" si="33"/>
        <v xml:space="preserve"> </v>
      </c>
      <c r="I540" s="297" t="str">
        <f t="shared" si="34"/>
        <v xml:space="preserve"> </v>
      </c>
    </row>
    <row r="541" spans="1:9" s="6" customFormat="1" ht="15" customHeight="1" x14ac:dyDescent="0.25">
      <c r="A541" s="90"/>
      <c r="B541" s="89"/>
      <c r="C541" s="89"/>
      <c r="D541" s="91"/>
      <c r="E541" s="91"/>
      <c r="F541" s="297" t="str">
        <f t="shared" si="32"/>
        <v xml:space="preserve"> </v>
      </c>
      <c r="G541" s="297" t="str">
        <f t="shared" si="35"/>
        <v xml:space="preserve"> </v>
      </c>
      <c r="H541" s="297" t="str">
        <f t="shared" si="33"/>
        <v xml:space="preserve"> </v>
      </c>
      <c r="I541" s="297" t="str">
        <f t="shared" si="34"/>
        <v xml:space="preserve"> </v>
      </c>
    </row>
    <row r="542" spans="1:9" s="6" customFormat="1" ht="15" customHeight="1" x14ac:dyDescent="0.25">
      <c r="A542" s="90"/>
      <c r="B542" s="89"/>
      <c r="C542" s="89"/>
      <c r="D542" s="91"/>
      <c r="E542" s="91"/>
      <c r="F542" s="297" t="str">
        <f t="shared" si="32"/>
        <v xml:space="preserve"> </v>
      </c>
      <c r="G542" s="297" t="str">
        <f t="shared" si="35"/>
        <v xml:space="preserve"> </v>
      </c>
      <c r="H542" s="297" t="str">
        <f t="shared" si="33"/>
        <v xml:space="preserve"> </v>
      </c>
      <c r="I542" s="297" t="str">
        <f t="shared" si="34"/>
        <v xml:space="preserve"> </v>
      </c>
    </row>
    <row r="543" spans="1:9" s="6" customFormat="1" ht="15" customHeight="1" x14ac:dyDescent="0.25">
      <c r="A543" s="90"/>
      <c r="B543" s="89"/>
      <c r="C543" s="89"/>
      <c r="D543" s="91"/>
      <c r="E543" s="91"/>
      <c r="F543" s="297"/>
      <c r="G543" s="297"/>
      <c r="H543" s="297"/>
      <c r="I543" s="297"/>
    </row>
    <row r="544" spans="1:9" s="6" customFormat="1" ht="15" customHeight="1" x14ac:dyDescent="0.25">
      <c r="A544" s="90"/>
      <c r="B544" s="89"/>
      <c r="C544" s="89"/>
      <c r="D544" s="91"/>
      <c r="E544" s="91"/>
      <c r="F544" s="297" t="str">
        <f t="shared" ref="F544:F558" si="36">(IF(OR(D544="",E544="",D544=" ",E544=" ")," ",D544*E544))</f>
        <v xml:space="preserve"> </v>
      </c>
      <c r="G544" s="297" t="str">
        <f t="shared" si="35"/>
        <v xml:space="preserve"> </v>
      </c>
      <c r="H544" s="297" t="str">
        <f t="shared" ref="H544:H558" si="37">IF(C544=" ",0,IF(F544=" "," ",F544*C544/100))</f>
        <v xml:space="preserve"> </v>
      </c>
      <c r="I544" s="297" t="str">
        <f t="shared" ref="I544:I558" si="38">IF(F544=" "," ",F544*B544/100)</f>
        <v xml:space="preserve"> </v>
      </c>
    </row>
    <row r="545" spans="1:9" s="6" customFormat="1" ht="15" customHeight="1" x14ac:dyDescent="0.25">
      <c r="A545" s="90"/>
      <c r="B545" s="89"/>
      <c r="C545" s="89"/>
      <c r="D545" s="91"/>
      <c r="E545" s="91"/>
      <c r="F545" s="297" t="str">
        <f t="shared" si="36"/>
        <v xml:space="preserve"> </v>
      </c>
      <c r="G545" s="297" t="str">
        <f t="shared" si="35"/>
        <v xml:space="preserve"> </v>
      </c>
      <c r="H545" s="297" t="str">
        <f t="shared" si="37"/>
        <v xml:space="preserve"> </v>
      </c>
      <c r="I545" s="297" t="str">
        <f t="shared" si="38"/>
        <v xml:space="preserve"> </v>
      </c>
    </row>
    <row r="546" spans="1:9" s="6" customFormat="1" ht="15" customHeight="1" x14ac:dyDescent="0.25">
      <c r="A546" s="90"/>
      <c r="B546" s="89"/>
      <c r="C546" s="89"/>
      <c r="D546" s="91"/>
      <c r="E546" s="91"/>
      <c r="F546" s="297" t="str">
        <f t="shared" si="36"/>
        <v xml:space="preserve"> </v>
      </c>
      <c r="G546" s="297" t="str">
        <f t="shared" si="35"/>
        <v xml:space="preserve"> </v>
      </c>
      <c r="H546" s="297" t="str">
        <f t="shared" si="37"/>
        <v xml:space="preserve"> </v>
      </c>
      <c r="I546" s="297" t="str">
        <f t="shared" si="38"/>
        <v xml:space="preserve"> </v>
      </c>
    </row>
    <row r="547" spans="1:9" s="6" customFormat="1" ht="15" customHeight="1" x14ac:dyDescent="0.25">
      <c r="A547" s="90"/>
      <c r="B547" s="89"/>
      <c r="C547" s="89"/>
      <c r="D547" s="91"/>
      <c r="E547" s="91"/>
      <c r="F547" s="297" t="str">
        <f t="shared" si="36"/>
        <v xml:space="preserve"> </v>
      </c>
      <c r="G547" s="297" t="str">
        <f t="shared" si="35"/>
        <v xml:space="preserve"> </v>
      </c>
      <c r="H547" s="297" t="str">
        <f t="shared" si="37"/>
        <v xml:space="preserve"> </v>
      </c>
      <c r="I547" s="297" t="str">
        <f t="shared" si="38"/>
        <v xml:space="preserve"> </v>
      </c>
    </row>
    <row r="548" spans="1:9" s="6" customFormat="1" ht="15" customHeight="1" x14ac:dyDescent="0.25">
      <c r="A548" s="90"/>
      <c r="B548" s="89"/>
      <c r="C548" s="89"/>
      <c r="D548" s="91"/>
      <c r="E548" s="91"/>
      <c r="F548" s="297" t="str">
        <f t="shared" si="36"/>
        <v xml:space="preserve"> </v>
      </c>
      <c r="G548" s="297" t="str">
        <f t="shared" si="35"/>
        <v xml:space="preserve"> </v>
      </c>
      <c r="H548" s="297" t="str">
        <f t="shared" si="37"/>
        <v xml:space="preserve"> </v>
      </c>
      <c r="I548" s="297" t="str">
        <f t="shared" si="38"/>
        <v xml:space="preserve"> </v>
      </c>
    </row>
    <row r="549" spans="1:9" s="6" customFormat="1" ht="15" customHeight="1" x14ac:dyDescent="0.25">
      <c r="A549" s="90"/>
      <c r="B549" s="89"/>
      <c r="C549" s="89"/>
      <c r="D549" s="91"/>
      <c r="E549" s="91"/>
      <c r="F549" s="297" t="str">
        <f t="shared" si="36"/>
        <v xml:space="preserve"> </v>
      </c>
      <c r="G549" s="297" t="str">
        <f t="shared" si="35"/>
        <v xml:space="preserve"> </v>
      </c>
      <c r="H549" s="297" t="str">
        <f t="shared" si="37"/>
        <v xml:space="preserve"> </v>
      </c>
      <c r="I549" s="297" t="str">
        <f t="shared" si="38"/>
        <v xml:space="preserve"> </v>
      </c>
    </row>
    <row r="550" spans="1:9" s="6" customFormat="1" ht="15" customHeight="1" x14ac:dyDescent="0.25">
      <c r="A550" s="90"/>
      <c r="B550" s="89"/>
      <c r="C550" s="89"/>
      <c r="D550" s="91"/>
      <c r="E550" s="91"/>
      <c r="F550" s="297" t="str">
        <f t="shared" si="36"/>
        <v xml:space="preserve"> </v>
      </c>
      <c r="G550" s="297" t="str">
        <f t="shared" si="35"/>
        <v xml:space="preserve"> </v>
      </c>
      <c r="H550" s="297" t="str">
        <f t="shared" si="37"/>
        <v xml:space="preserve"> </v>
      </c>
      <c r="I550" s="297" t="str">
        <f t="shared" si="38"/>
        <v xml:space="preserve"> </v>
      </c>
    </row>
    <row r="551" spans="1:9" s="6" customFormat="1" ht="15" customHeight="1" x14ac:dyDescent="0.25">
      <c r="A551" s="90"/>
      <c r="B551" s="89"/>
      <c r="C551" s="89"/>
      <c r="D551" s="91"/>
      <c r="E551" s="91"/>
      <c r="F551" s="297" t="str">
        <f t="shared" si="36"/>
        <v xml:space="preserve"> </v>
      </c>
      <c r="G551" s="297" t="str">
        <f t="shared" si="35"/>
        <v xml:space="preserve"> </v>
      </c>
      <c r="H551" s="297" t="str">
        <f t="shared" si="37"/>
        <v xml:space="preserve"> </v>
      </c>
      <c r="I551" s="297" t="str">
        <f t="shared" si="38"/>
        <v xml:space="preserve"> </v>
      </c>
    </row>
    <row r="552" spans="1:9" s="6" customFormat="1" ht="15" customHeight="1" x14ac:dyDescent="0.25">
      <c r="A552" s="90"/>
      <c r="B552" s="89"/>
      <c r="C552" s="89"/>
      <c r="D552" s="91"/>
      <c r="E552" s="91"/>
      <c r="F552" s="297" t="str">
        <f t="shared" si="36"/>
        <v xml:space="preserve"> </v>
      </c>
      <c r="G552" s="297" t="str">
        <f t="shared" si="35"/>
        <v xml:space="preserve"> </v>
      </c>
      <c r="H552" s="297" t="str">
        <f t="shared" si="37"/>
        <v xml:space="preserve"> </v>
      </c>
      <c r="I552" s="297" t="str">
        <f t="shared" si="38"/>
        <v xml:space="preserve"> </v>
      </c>
    </row>
    <row r="553" spans="1:9" s="6" customFormat="1" ht="15" customHeight="1" x14ac:dyDescent="0.25">
      <c r="A553" s="90"/>
      <c r="B553" s="89"/>
      <c r="C553" s="89"/>
      <c r="D553" s="91"/>
      <c r="E553" s="91"/>
      <c r="F553" s="297" t="str">
        <f t="shared" si="36"/>
        <v xml:space="preserve"> </v>
      </c>
      <c r="G553" s="297" t="str">
        <f t="shared" si="35"/>
        <v xml:space="preserve"> </v>
      </c>
      <c r="H553" s="297" t="str">
        <f t="shared" si="37"/>
        <v xml:space="preserve"> </v>
      </c>
      <c r="I553" s="297" t="str">
        <f t="shared" si="38"/>
        <v xml:space="preserve"> </v>
      </c>
    </row>
    <row r="554" spans="1:9" s="6" customFormat="1" ht="15" customHeight="1" x14ac:dyDescent="0.25">
      <c r="A554" s="90"/>
      <c r="B554" s="89"/>
      <c r="C554" s="89"/>
      <c r="D554" s="91"/>
      <c r="E554" s="91"/>
      <c r="F554" s="297" t="str">
        <f t="shared" si="36"/>
        <v xml:space="preserve"> </v>
      </c>
      <c r="G554" s="297" t="str">
        <f t="shared" si="35"/>
        <v xml:space="preserve"> </v>
      </c>
      <c r="H554" s="297" t="str">
        <f t="shared" si="37"/>
        <v xml:space="preserve"> </v>
      </c>
      <c r="I554" s="297" t="str">
        <f t="shared" si="38"/>
        <v xml:space="preserve"> </v>
      </c>
    </row>
    <row r="555" spans="1:9" s="6" customFormat="1" ht="15" customHeight="1" x14ac:dyDescent="0.25">
      <c r="A555" s="90"/>
      <c r="B555" s="89"/>
      <c r="C555" s="89"/>
      <c r="D555" s="91"/>
      <c r="E555" s="91"/>
      <c r="F555" s="297" t="str">
        <f t="shared" si="36"/>
        <v xml:space="preserve"> </v>
      </c>
      <c r="G555" s="297" t="str">
        <f t="shared" si="35"/>
        <v xml:space="preserve"> </v>
      </c>
      <c r="H555" s="297" t="str">
        <f t="shared" si="37"/>
        <v xml:space="preserve"> </v>
      </c>
      <c r="I555" s="297" t="str">
        <f t="shared" si="38"/>
        <v xml:space="preserve"> </v>
      </c>
    </row>
    <row r="556" spans="1:9" s="6" customFormat="1" ht="15" customHeight="1" x14ac:dyDescent="0.25">
      <c r="A556" s="90"/>
      <c r="B556" s="89"/>
      <c r="C556" s="89"/>
      <c r="D556" s="91"/>
      <c r="E556" s="91"/>
      <c r="F556" s="297" t="str">
        <f t="shared" si="36"/>
        <v xml:space="preserve"> </v>
      </c>
      <c r="G556" s="297" t="str">
        <f t="shared" si="35"/>
        <v xml:space="preserve"> </v>
      </c>
      <c r="H556" s="297" t="str">
        <f t="shared" si="37"/>
        <v xml:space="preserve"> </v>
      </c>
      <c r="I556" s="297" t="str">
        <f t="shared" si="38"/>
        <v xml:space="preserve"> </v>
      </c>
    </row>
    <row r="557" spans="1:9" s="6" customFormat="1" ht="15" customHeight="1" x14ac:dyDescent="0.25">
      <c r="A557" s="90"/>
      <c r="B557" s="89"/>
      <c r="C557" s="89"/>
      <c r="D557" s="91"/>
      <c r="E557" s="91"/>
      <c r="F557" s="297" t="str">
        <f t="shared" si="36"/>
        <v xml:space="preserve"> </v>
      </c>
      <c r="G557" s="297" t="str">
        <f t="shared" si="35"/>
        <v xml:space="preserve"> </v>
      </c>
      <c r="H557" s="297" t="str">
        <f t="shared" si="37"/>
        <v xml:space="preserve"> </v>
      </c>
      <c r="I557" s="297" t="str">
        <f t="shared" si="38"/>
        <v xml:space="preserve"> </v>
      </c>
    </row>
    <row r="558" spans="1:9" s="6" customFormat="1" ht="15" customHeight="1" x14ac:dyDescent="0.25">
      <c r="A558" s="90"/>
      <c r="B558" s="89"/>
      <c r="C558" s="89"/>
      <c r="D558" s="91"/>
      <c r="E558" s="91"/>
      <c r="F558" s="297" t="str">
        <f t="shared" si="36"/>
        <v xml:space="preserve"> </v>
      </c>
      <c r="G558" s="297" t="str">
        <f t="shared" si="35"/>
        <v xml:space="preserve"> </v>
      </c>
      <c r="H558" s="297" t="str">
        <f t="shared" si="37"/>
        <v xml:space="preserve"> </v>
      </c>
      <c r="I558" s="297" t="str">
        <f t="shared" si="38"/>
        <v xml:space="preserve"> </v>
      </c>
    </row>
    <row r="559" spans="1:9" ht="15" customHeight="1" x14ac:dyDescent="0.25">
      <c r="A559" s="90"/>
      <c r="B559" s="89"/>
      <c r="C559" s="89"/>
      <c r="D559" s="91"/>
      <c r="E559" s="91"/>
      <c r="F559" s="297" t="str">
        <f t="shared" ref="F559:F622" si="39">(IF(OR(D559="",E559="",D559=" ",E559=" ")," ",D559*E559))</f>
        <v xml:space="preserve"> </v>
      </c>
      <c r="G559" s="297" t="str">
        <f t="shared" ref="G559:G622" si="40">IF(F559=" "," ",F559-H559-I559)</f>
        <v xml:space="preserve"> </v>
      </c>
      <c r="H559" s="297" t="str">
        <f t="shared" ref="H559:H622" si="41">IF(C559=" ",0,IF(F559=" "," ",F559*C559/100))</f>
        <v xml:space="preserve"> </v>
      </c>
      <c r="I559" s="297" t="str">
        <f t="shared" ref="I559:I622" si="42">IF(F559=" "," ",F559*B559/100)</f>
        <v xml:space="preserve"> </v>
      </c>
    </row>
    <row r="560" spans="1:9" ht="15" customHeight="1" x14ac:dyDescent="0.25">
      <c r="A560" s="90"/>
      <c r="B560" s="89"/>
      <c r="C560" s="89"/>
      <c r="D560" s="91"/>
      <c r="E560" s="91"/>
      <c r="F560" s="297" t="str">
        <f t="shared" si="39"/>
        <v xml:space="preserve"> </v>
      </c>
      <c r="G560" s="297" t="str">
        <f t="shared" si="40"/>
        <v xml:space="preserve"> </v>
      </c>
      <c r="H560" s="297" t="str">
        <f t="shared" si="41"/>
        <v xml:space="preserve"> </v>
      </c>
      <c r="I560" s="297" t="str">
        <f t="shared" si="42"/>
        <v xml:space="preserve"> </v>
      </c>
    </row>
    <row r="561" spans="1:9" ht="15" customHeight="1" x14ac:dyDescent="0.25">
      <c r="A561" s="90"/>
      <c r="B561" s="89"/>
      <c r="C561" s="89"/>
      <c r="D561" s="91"/>
      <c r="E561" s="91"/>
      <c r="F561" s="297" t="str">
        <f t="shared" si="39"/>
        <v xml:space="preserve"> </v>
      </c>
      <c r="G561" s="297" t="str">
        <f t="shared" si="40"/>
        <v xml:space="preserve"> </v>
      </c>
      <c r="H561" s="297" t="str">
        <f t="shared" si="41"/>
        <v xml:space="preserve"> </v>
      </c>
      <c r="I561" s="297" t="str">
        <f t="shared" si="42"/>
        <v xml:space="preserve"> </v>
      </c>
    </row>
    <row r="562" spans="1:9" ht="15" customHeight="1" x14ac:dyDescent="0.25">
      <c r="A562" s="90"/>
      <c r="B562" s="89"/>
      <c r="C562" s="89"/>
      <c r="D562" s="91"/>
      <c r="E562" s="91"/>
      <c r="F562" s="297" t="str">
        <f t="shared" si="39"/>
        <v xml:space="preserve"> </v>
      </c>
      <c r="G562" s="297" t="str">
        <f t="shared" si="40"/>
        <v xml:space="preserve"> </v>
      </c>
      <c r="H562" s="297" t="str">
        <f t="shared" si="41"/>
        <v xml:space="preserve"> </v>
      </c>
      <c r="I562" s="297" t="str">
        <f t="shared" si="42"/>
        <v xml:space="preserve"> </v>
      </c>
    </row>
    <row r="563" spans="1:9" ht="15" customHeight="1" x14ac:dyDescent="0.25">
      <c r="A563" s="90"/>
      <c r="B563" s="89"/>
      <c r="C563" s="89"/>
      <c r="D563" s="91"/>
      <c r="E563" s="91"/>
      <c r="F563" s="297" t="str">
        <f t="shared" si="39"/>
        <v xml:space="preserve"> </v>
      </c>
      <c r="G563" s="297" t="str">
        <f t="shared" si="40"/>
        <v xml:space="preserve"> </v>
      </c>
      <c r="H563" s="297" t="str">
        <f t="shared" si="41"/>
        <v xml:space="preserve"> </v>
      </c>
      <c r="I563" s="297" t="str">
        <f t="shared" si="42"/>
        <v xml:space="preserve"> </v>
      </c>
    </row>
    <row r="564" spans="1:9" ht="15" customHeight="1" x14ac:dyDescent="0.25">
      <c r="A564" s="90"/>
      <c r="B564" s="89"/>
      <c r="C564" s="89"/>
      <c r="D564" s="91"/>
      <c r="E564" s="91"/>
      <c r="F564" s="297" t="str">
        <f t="shared" si="39"/>
        <v xml:space="preserve"> </v>
      </c>
      <c r="G564" s="297" t="str">
        <f t="shared" si="40"/>
        <v xml:space="preserve"> </v>
      </c>
      <c r="H564" s="297" t="str">
        <f t="shared" si="41"/>
        <v xml:space="preserve"> </v>
      </c>
      <c r="I564" s="297" t="str">
        <f t="shared" si="42"/>
        <v xml:space="preserve"> </v>
      </c>
    </row>
    <row r="565" spans="1:9" ht="15" customHeight="1" x14ac:dyDescent="0.25">
      <c r="A565" s="90"/>
      <c r="B565" s="89"/>
      <c r="C565" s="89"/>
      <c r="D565" s="91"/>
      <c r="E565" s="91"/>
      <c r="F565" s="297" t="str">
        <f t="shared" si="39"/>
        <v xml:space="preserve"> </v>
      </c>
      <c r="G565" s="297" t="str">
        <f t="shared" si="40"/>
        <v xml:space="preserve"> </v>
      </c>
      <c r="H565" s="297" t="str">
        <f t="shared" si="41"/>
        <v xml:space="preserve"> </v>
      </c>
      <c r="I565" s="297" t="str">
        <f t="shared" si="42"/>
        <v xml:space="preserve"> </v>
      </c>
    </row>
    <row r="566" spans="1:9" ht="15" customHeight="1" x14ac:dyDescent="0.25">
      <c r="A566" s="90"/>
      <c r="B566" s="89"/>
      <c r="C566" s="89"/>
      <c r="D566" s="91"/>
      <c r="E566" s="91"/>
      <c r="F566" s="297" t="str">
        <f t="shared" si="39"/>
        <v xml:space="preserve"> </v>
      </c>
      <c r="G566" s="297" t="str">
        <f t="shared" si="40"/>
        <v xml:space="preserve"> </v>
      </c>
      <c r="H566" s="297" t="str">
        <f t="shared" si="41"/>
        <v xml:space="preserve"> </v>
      </c>
      <c r="I566" s="297" t="str">
        <f t="shared" si="42"/>
        <v xml:space="preserve"> </v>
      </c>
    </row>
    <row r="567" spans="1:9" ht="15" customHeight="1" x14ac:dyDescent="0.25">
      <c r="A567" s="90"/>
      <c r="B567" s="89"/>
      <c r="C567" s="89"/>
      <c r="D567" s="91"/>
      <c r="E567" s="91"/>
      <c r="F567" s="297" t="str">
        <f t="shared" si="39"/>
        <v xml:space="preserve"> </v>
      </c>
      <c r="G567" s="297" t="str">
        <f t="shared" si="40"/>
        <v xml:space="preserve"> </v>
      </c>
      <c r="H567" s="297" t="str">
        <f t="shared" si="41"/>
        <v xml:space="preserve"> </v>
      </c>
      <c r="I567" s="297" t="str">
        <f t="shared" si="42"/>
        <v xml:space="preserve"> </v>
      </c>
    </row>
    <row r="568" spans="1:9" ht="15" customHeight="1" x14ac:dyDescent="0.25">
      <c r="A568" s="90"/>
      <c r="B568" s="89"/>
      <c r="C568" s="89"/>
      <c r="D568" s="91"/>
      <c r="E568" s="91"/>
      <c r="F568" s="297" t="str">
        <f t="shared" si="39"/>
        <v xml:space="preserve"> </v>
      </c>
      <c r="G568" s="297" t="str">
        <f t="shared" si="40"/>
        <v xml:space="preserve"> </v>
      </c>
      <c r="H568" s="297" t="str">
        <f t="shared" si="41"/>
        <v xml:space="preserve"> </v>
      </c>
      <c r="I568" s="297" t="str">
        <f t="shared" si="42"/>
        <v xml:space="preserve"> </v>
      </c>
    </row>
    <row r="569" spans="1:9" ht="15" customHeight="1" x14ac:dyDescent="0.25">
      <c r="A569" s="90"/>
      <c r="B569" s="89"/>
      <c r="C569" s="89"/>
      <c r="D569" s="91"/>
      <c r="E569" s="91"/>
      <c r="F569" s="297" t="str">
        <f t="shared" si="39"/>
        <v xml:space="preserve"> </v>
      </c>
      <c r="G569" s="297" t="str">
        <f t="shared" si="40"/>
        <v xml:space="preserve"> </v>
      </c>
      <c r="H569" s="297" t="str">
        <f t="shared" si="41"/>
        <v xml:space="preserve"> </v>
      </c>
      <c r="I569" s="297" t="str">
        <f t="shared" si="42"/>
        <v xml:space="preserve"> </v>
      </c>
    </row>
    <row r="570" spans="1:9" ht="15" customHeight="1" x14ac:dyDescent="0.25">
      <c r="A570" s="90"/>
      <c r="B570" s="89"/>
      <c r="C570" s="89"/>
      <c r="D570" s="91"/>
      <c r="E570" s="91"/>
      <c r="F570" s="297" t="str">
        <f t="shared" si="39"/>
        <v xml:space="preserve"> </v>
      </c>
      <c r="G570" s="297" t="str">
        <f t="shared" si="40"/>
        <v xml:space="preserve"> </v>
      </c>
      <c r="H570" s="297" t="str">
        <f t="shared" si="41"/>
        <v xml:space="preserve"> </v>
      </c>
      <c r="I570" s="297" t="str">
        <f t="shared" si="42"/>
        <v xml:space="preserve"> </v>
      </c>
    </row>
    <row r="571" spans="1:9" ht="15" customHeight="1" x14ac:dyDescent="0.25">
      <c r="A571" s="90"/>
      <c r="B571" s="89"/>
      <c r="C571" s="89"/>
      <c r="D571" s="91"/>
      <c r="E571" s="91"/>
      <c r="F571" s="297" t="str">
        <f t="shared" si="39"/>
        <v xml:space="preserve"> </v>
      </c>
      <c r="G571" s="297" t="str">
        <f t="shared" si="40"/>
        <v xml:space="preserve"> </v>
      </c>
      <c r="H571" s="297" t="str">
        <f t="shared" si="41"/>
        <v xml:space="preserve"> </v>
      </c>
      <c r="I571" s="297" t="str">
        <f t="shared" si="42"/>
        <v xml:space="preserve"> </v>
      </c>
    </row>
    <row r="572" spans="1:9" ht="15" customHeight="1" x14ac:dyDescent="0.25">
      <c r="A572" s="90"/>
      <c r="B572" s="89"/>
      <c r="C572" s="89"/>
      <c r="D572" s="91"/>
      <c r="E572" s="91"/>
      <c r="F572" s="297" t="str">
        <f t="shared" si="39"/>
        <v xml:space="preserve"> </v>
      </c>
      <c r="G572" s="297" t="str">
        <f t="shared" si="40"/>
        <v xml:space="preserve"> </v>
      </c>
      <c r="H572" s="297" t="str">
        <f t="shared" si="41"/>
        <v xml:space="preserve"> </v>
      </c>
      <c r="I572" s="297" t="str">
        <f t="shared" si="42"/>
        <v xml:space="preserve"> </v>
      </c>
    </row>
    <row r="573" spans="1:9" ht="15" customHeight="1" x14ac:dyDescent="0.25">
      <c r="A573" s="90"/>
      <c r="B573" s="89"/>
      <c r="C573" s="89"/>
      <c r="D573" s="91"/>
      <c r="E573" s="91"/>
      <c r="F573" s="297" t="str">
        <f t="shared" si="39"/>
        <v xml:space="preserve"> </v>
      </c>
      <c r="G573" s="297" t="str">
        <f t="shared" si="40"/>
        <v xml:space="preserve"> </v>
      </c>
      <c r="H573" s="297" t="str">
        <f t="shared" si="41"/>
        <v xml:space="preserve"> </v>
      </c>
      <c r="I573" s="297" t="str">
        <f t="shared" si="42"/>
        <v xml:space="preserve"> </v>
      </c>
    </row>
    <row r="574" spans="1:9" ht="15" customHeight="1" x14ac:dyDescent="0.25">
      <c r="A574" s="90"/>
      <c r="B574" s="89"/>
      <c r="C574" s="89"/>
      <c r="D574" s="91"/>
      <c r="E574" s="91"/>
      <c r="F574" s="297" t="str">
        <f t="shared" si="39"/>
        <v xml:space="preserve"> </v>
      </c>
      <c r="G574" s="297" t="str">
        <f t="shared" si="40"/>
        <v xml:space="preserve"> </v>
      </c>
      <c r="H574" s="297" t="str">
        <f t="shared" si="41"/>
        <v xml:space="preserve"> </v>
      </c>
      <c r="I574" s="297" t="str">
        <f t="shared" si="42"/>
        <v xml:space="preserve"> </v>
      </c>
    </row>
    <row r="575" spans="1:9" ht="15" customHeight="1" x14ac:dyDescent="0.25">
      <c r="A575" s="90"/>
      <c r="B575" s="89"/>
      <c r="C575" s="89"/>
      <c r="D575" s="91"/>
      <c r="E575" s="91"/>
      <c r="F575" s="297" t="str">
        <f t="shared" si="39"/>
        <v xml:space="preserve"> </v>
      </c>
      <c r="G575" s="297" t="str">
        <f t="shared" si="40"/>
        <v xml:space="preserve"> </v>
      </c>
      <c r="H575" s="297" t="str">
        <f t="shared" si="41"/>
        <v xml:space="preserve"> </v>
      </c>
      <c r="I575" s="297" t="str">
        <f t="shared" si="42"/>
        <v xml:space="preserve"> </v>
      </c>
    </row>
    <row r="576" spans="1:9" ht="15" customHeight="1" x14ac:dyDescent="0.25">
      <c r="A576" s="90"/>
      <c r="B576" s="89"/>
      <c r="C576" s="89"/>
      <c r="D576" s="91"/>
      <c r="E576" s="91"/>
      <c r="F576" s="297" t="str">
        <f t="shared" si="39"/>
        <v xml:space="preserve"> </v>
      </c>
      <c r="G576" s="297" t="str">
        <f t="shared" si="40"/>
        <v xml:space="preserve"> </v>
      </c>
      <c r="H576" s="297" t="str">
        <f t="shared" si="41"/>
        <v xml:space="preserve"> </v>
      </c>
      <c r="I576" s="297" t="str">
        <f t="shared" si="42"/>
        <v xml:space="preserve"> </v>
      </c>
    </row>
    <row r="577" spans="1:9" ht="15" customHeight="1" x14ac:dyDescent="0.25">
      <c r="A577" s="90"/>
      <c r="B577" s="89"/>
      <c r="C577" s="89"/>
      <c r="D577" s="91"/>
      <c r="E577" s="91"/>
      <c r="F577" s="297" t="str">
        <f t="shared" si="39"/>
        <v xml:space="preserve"> </v>
      </c>
      <c r="G577" s="297" t="str">
        <f t="shared" si="40"/>
        <v xml:space="preserve"> </v>
      </c>
      <c r="H577" s="297" t="str">
        <f t="shared" si="41"/>
        <v xml:space="preserve"> </v>
      </c>
      <c r="I577" s="297" t="str">
        <f t="shared" si="42"/>
        <v xml:space="preserve"> </v>
      </c>
    </row>
    <row r="578" spans="1:9" ht="15" customHeight="1" x14ac:dyDescent="0.25">
      <c r="A578" s="90"/>
      <c r="B578" s="89"/>
      <c r="C578" s="89"/>
      <c r="D578" s="91"/>
      <c r="E578" s="91"/>
      <c r="F578" s="297" t="str">
        <f t="shared" si="39"/>
        <v xml:space="preserve"> </v>
      </c>
      <c r="G578" s="297" t="str">
        <f t="shared" si="40"/>
        <v xml:space="preserve"> </v>
      </c>
      <c r="H578" s="297" t="str">
        <f t="shared" si="41"/>
        <v xml:space="preserve"> </v>
      </c>
      <c r="I578" s="297" t="str">
        <f t="shared" si="42"/>
        <v xml:space="preserve"> </v>
      </c>
    </row>
    <row r="579" spans="1:9" ht="15" customHeight="1" x14ac:dyDescent="0.25">
      <c r="A579" s="90"/>
      <c r="B579" s="89"/>
      <c r="C579" s="89"/>
      <c r="D579" s="91"/>
      <c r="E579" s="91"/>
      <c r="F579" s="297" t="str">
        <f t="shared" si="39"/>
        <v xml:space="preserve"> </v>
      </c>
      <c r="G579" s="297" t="str">
        <f t="shared" si="40"/>
        <v xml:space="preserve"> </v>
      </c>
      <c r="H579" s="297" t="str">
        <f t="shared" si="41"/>
        <v xml:space="preserve"> </v>
      </c>
      <c r="I579" s="297" t="str">
        <f t="shared" si="42"/>
        <v xml:space="preserve"> </v>
      </c>
    </row>
    <row r="580" spans="1:9" ht="15" customHeight="1" x14ac:dyDescent="0.25">
      <c r="A580" s="90"/>
      <c r="B580" s="89"/>
      <c r="C580" s="89"/>
      <c r="D580" s="91"/>
      <c r="E580" s="91"/>
      <c r="F580" s="297" t="str">
        <f t="shared" si="39"/>
        <v xml:space="preserve"> </v>
      </c>
      <c r="G580" s="297" t="str">
        <f t="shared" si="40"/>
        <v xml:space="preserve"> </v>
      </c>
      <c r="H580" s="297" t="str">
        <f t="shared" si="41"/>
        <v xml:space="preserve"> </v>
      </c>
      <c r="I580" s="297" t="str">
        <f t="shared" si="42"/>
        <v xml:space="preserve"> </v>
      </c>
    </row>
    <row r="581" spans="1:9" ht="15" customHeight="1" x14ac:dyDescent="0.25">
      <c r="A581" s="90"/>
      <c r="B581" s="89"/>
      <c r="C581" s="89"/>
      <c r="D581" s="91"/>
      <c r="E581" s="91"/>
      <c r="F581" s="297" t="str">
        <f t="shared" si="39"/>
        <v xml:space="preserve"> </v>
      </c>
      <c r="G581" s="297" t="str">
        <f t="shared" si="40"/>
        <v xml:space="preserve"> </v>
      </c>
      <c r="H581" s="297" t="str">
        <f t="shared" si="41"/>
        <v xml:space="preserve"> </v>
      </c>
      <c r="I581" s="297" t="str">
        <f t="shared" si="42"/>
        <v xml:space="preserve"> </v>
      </c>
    </row>
    <row r="582" spans="1:9" ht="15" customHeight="1" x14ac:dyDescent="0.25">
      <c r="A582" s="90"/>
      <c r="B582" s="89"/>
      <c r="C582" s="89"/>
      <c r="D582" s="91"/>
      <c r="E582" s="91"/>
      <c r="F582" s="297" t="str">
        <f t="shared" si="39"/>
        <v xml:space="preserve"> </v>
      </c>
      <c r="G582" s="297" t="str">
        <f t="shared" si="40"/>
        <v xml:space="preserve"> </v>
      </c>
      <c r="H582" s="297" t="str">
        <f t="shared" si="41"/>
        <v xml:space="preserve"> </v>
      </c>
      <c r="I582" s="297" t="str">
        <f t="shared" si="42"/>
        <v xml:space="preserve"> </v>
      </c>
    </row>
    <row r="583" spans="1:9" ht="15" customHeight="1" x14ac:dyDescent="0.25">
      <c r="A583" s="90"/>
      <c r="B583" s="89"/>
      <c r="C583" s="89"/>
      <c r="D583" s="91"/>
      <c r="E583" s="91"/>
      <c r="F583" s="297" t="str">
        <f t="shared" si="39"/>
        <v xml:space="preserve"> </v>
      </c>
      <c r="G583" s="297" t="str">
        <f t="shared" si="40"/>
        <v xml:space="preserve"> </v>
      </c>
      <c r="H583" s="297" t="str">
        <f t="shared" si="41"/>
        <v xml:space="preserve"> </v>
      </c>
      <c r="I583" s="297" t="str">
        <f t="shared" si="42"/>
        <v xml:space="preserve"> </v>
      </c>
    </row>
    <row r="584" spans="1:9" ht="15" customHeight="1" x14ac:dyDescent="0.25">
      <c r="A584" s="90"/>
      <c r="B584" s="89"/>
      <c r="C584" s="89"/>
      <c r="D584" s="91"/>
      <c r="E584" s="91"/>
      <c r="F584" s="297" t="str">
        <f t="shared" si="39"/>
        <v xml:space="preserve"> </v>
      </c>
      <c r="G584" s="297" t="str">
        <f t="shared" si="40"/>
        <v xml:space="preserve"> </v>
      </c>
      <c r="H584" s="297" t="str">
        <f t="shared" si="41"/>
        <v xml:space="preserve"> </v>
      </c>
      <c r="I584" s="297" t="str">
        <f t="shared" si="42"/>
        <v xml:space="preserve"> </v>
      </c>
    </row>
    <row r="585" spans="1:9" ht="15" customHeight="1" x14ac:dyDescent="0.25">
      <c r="A585" s="90"/>
      <c r="B585" s="89"/>
      <c r="C585" s="89"/>
      <c r="D585" s="91"/>
      <c r="E585" s="91"/>
      <c r="F585" s="297" t="str">
        <f t="shared" si="39"/>
        <v xml:space="preserve"> </v>
      </c>
      <c r="G585" s="297" t="str">
        <f t="shared" si="40"/>
        <v xml:space="preserve"> </v>
      </c>
      <c r="H585" s="297" t="str">
        <f t="shared" si="41"/>
        <v xml:space="preserve"> </v>
      </c>
      <c r="I585" s="297" t="str">
        <f t="shared" si="42"/>
        <v xml:space="preserve"> </v>
      </c>
    </row>
    <row r="586" spans="1:9" ht="15" customHeight="1" x14ac:dyDescent="0.25">
      <c r="A586" s="90"/>
      <c r="B586" s="89"/>
      <c r="C586" s="89"/>
      <c r="D586" s="91"/>
      <c r="E586" s="91"/>
      <c r="F586" s="297" t="str">
        <f t="shared" si="39"/>
        <v xml:space="preserve"> </v>
      </c>
      <c r="G586" s="297" t="str">
        <f t="shared" si="40"/>
        <v xml:space="preserve"> </v>
      </c>
      <c r="H586" s="297" t="str">
        <f t="shared" si="41"/>
        <v xml:space="preserve"> </v>
      </c>
      <c r="I586" s="297" t="str">
        <f t="shared" si="42"/>
        <v xml:space="preserve"> </v>
      </c>
    </row>
    <row r="587" spans="1:9" ht="15" customHeight="1" x14ac:dyDescent="0.25">
      <c r="A587" s="90"/>
      <c r="B587" s="89"/>
      <c r="C587" s="89"/>
      <c r="D587" s="91"/>
      <c r="E587" s="91"/>
      <c r="F587" s="297" t="str">
        <f t="shared" si="39"/>
        <v xml:space="preserve"> </v>
      </c>
      <c r="G587" s="297" t="str">
        <f t="shared" si="40"/>
        <v xml:space="preserve"> </v>
      </c>
      <c r="H587" s="297" t="str">
        <f t="shared" si="41"/>
        <v xml:space="preserve"> </v>
      </c>
      <c r="I587" s="297" t="str">
        <f t="shared" si="42"/>
        <v xml:space="preserve"> </v>
      </c>
    </row>
    <row r="588" spans="1:9" ht="15" customHeight="1" x14ac:dyDescent="0.25">
      <c r="A588" s="90"/>
      <c r="B588" s="89"/>
      <c r="C588" s="89"/>
      <c r="D588" s="91"/>
      <c r="E588" s="91"/>
      <c r="F588" s="297" t="str">
        <f t="shared" si="39"/>
        <v xml:space="preserve"> </v>
      </c>
      <c r="G588" s="297" t="str">
        <f t="shared" si="40"/>
        <v xml:space="preserve"> </v>
      </c>
      <c r="H588" s="297" t="str">
        <f t="shared" si="41"/>
        <v xml:space="preserve"> </v>
      </c>
      <c r="I588" s="297" t="str">
        <f t="shared" si="42"/>
        <v xml:space="preserve"> </v>
      </c>
    </row>
    <row r="589" spans="1:9" ht="15" customHeight="1" x14ac:dyDescent="0.25">
      <c r="A589" s="90"/>
      <c r="B589" s="89"/>
      <c r="C589" s="89"/>
      <c r="D589" s="91"/>
      <c r="E589" s="91"/>
      <c r="F589" s="297" t="str">
        <f t="shared" si="39"/>
        <v xml:space="preserve"> </v>
      </c>
      <c r="G589" s="297" t="str">
        <f t="shared" si="40"/>
        <v xml:space="preserve"> </v>
      </c>
      <c r="H589" s="297" t="str">
        <f t="shared" si="41"/>
        <v xml:space="preserve"> </v>
      </c>
      <c r="I589" s="297" t="str">
        <f t="shared" si="42"/>
        <v xml:space="preserve"> </v>
      </c>
    </row>
    <row r="590" spans="1:9" ht="15" customHeight="1" x14ac:dyDescent="0.25">
      <c r="A590" s="90"/>
      <c r="B590" s="89"/>
      <c r="C590" s="89"/>
      <c r="D590" s="91"/>
      <c r="E590" s="91"/>
      <c r="F590" s="297" t="str">
        <f t="shared" si="39"/>
        <v xml:space="preserve"> </v>
      </c>
      <c r="G590" s="297" t="str">
        <f t="shared" si="40"/>
        <v xml:space="preserve"> </v>
      </c>
      <c r="H590" s="297" t="str">
        <f t="shared" si="41"/>
        <v xml:space="preserve"> </v>
      </c>
      <c r="I590" s="297" t="str">
        <f t="shared" si="42"/>
        <v xml:space="preserve"> </v>
      </c>
    </row>
    <row r="591" spans="1:9" ht="15" customHeight="1" x14ac:dyDescent="0.25">
      <c r="A591" s="90"/>
      <c r="B591" s="89"/>
      <c r="C591" s="89"/>
      <c r="D591" s="91"/>
      <c r="E591" s="91"/>
      <c r="F591" s="297" t="str">
        <f t="shared" si="39"/>
        <v xml:space="preserve"> </v>
      </c>
      <c r="G591" s="297" t="str">
        <f t="shared" si="40"/>
        <v xml:space="preserve"> </v>
      </c>
      <c r="H591" s="297" t="str">
        <f t="shared" si="41"/>
        <v xml:space="preserve"> </v>
      </c>
      <c r="I591" s="297" t="str">
        <f t="shared" si="42"/>
        <v xml:space="preserve"> </v>
      </c>
    </row>
    <row r="592" spans="1:9" ht="15" customHeight="1" x14ac:dyDescent="0.25">
      <c r="A592" s="90"/>
      <c r="B592" s="89"/>
      <c r="C592" s="89"/>
      <c r="D592" s="91"/>
      <c r="E592" s="91"/>
      <c r="F592" s="297" t="str">
        <f t="shared" si="39"/>
        <v xml:space="preserve"> </v>
      </c>
      <c r="G592" s="297" t="str">
        <f t="shared" si="40"/>
        <v xml:space="preserve"> </v>
      </c>
      <c r="H592" s="297" t="str">
        <f t="shared" si="41"/>
        <v xml:space="preserve"> </v>
      </c>
      <c r="I592" s="297" t="str">
        <f t="shared" si="42"/>
        <v xml:space="preserve"> </v>
      </c>
    </row>
    <row r="593" spans="1:9" ht="15" customHeight="1" x14ac:dyDescent="0.25">
      <c r="A593" s="90"/>
      <c r="B593" s="89"/>
      <c r="C593" s="89"/>
      <c r="D593" s="91"/>
      <c r="E593" s="91"/>
      <c r="F593" s="297" t="str">
        <f t="shared" si="39"/>
        <v xml:space="preserve"> </v>
      </c>
      <c r="G593" s="297" t="str">
        <f t="shared" si="40"/>
        <v xml:space="preserve"> </v>
      </c>
      <c r="H593" s="297" t="str">
        <f t="shared" si="41"/>
        <v xml:space="preserve"> </v>
      </c>
      <c r="I593" s="297" t="str">
        <f t="shared" si="42"/>
        <v xml:space="preserve"> </v>
      </c>
    </row>
    <row r="594" spans="1:9" ht="15" customHeight="1" x14ac:dyDescent="0.25">
      <c r="A594" s="90"/>
      <c r="B594" s="89"/>
      <c r="C594" s="89"/>
      <c r="D594" s="91"/>
      <c r="E594" s="91"/>
      <c r="F594" s="297" t="str">
        <f t="shared" si="39"/>
        <v xml:space="preserve"> </v>
      </c>
      <c r="G594" s="297" t="str">
        <f t="shared" si="40"/>
        <v xml:space="preserve"> </v>
      </c>
      <c r="H594" s="297" t="str">
        <f t="shared" si="41"/>
        <v xml:space="preserve"> </v>
      </c>
      <c r="I594" s="297" t="str">
        <f t="shared" si="42"/>
        <v xml:space="preserve"> </v>
      </c>
    </row>
    <row r="595" spans="1:9" ht="15" customHeight="1" x14ac:dyDescent="0.25">
      <c r="A595" s="90"/>
      <c r="B595" s="89"/>
      <c r="C595" s="89"/>
      <c r="D595" s="91"/>
      <c r="E595" s="91"/>
      <c r="F595" s="297" t="str">
        <f t="shared" si="39"/>
        <v xml:space="preserve"> </v>
      </c>
      <c r="G595" s="297" t="str">
        <f t="shared" si="40"/>
        <v xml:space="preserve"> </v>
      </c>
      <c r="H595" s="297" t="str">
        <f t="shared" si="41"/>
        <v xml:space="preserve"> </v>
      </c>
      <c r="I595" s="297" t="str">
        <f t="shared" si="42"/>
        <v xml:space="preserve"> </v>
      </c>
    </row>
    <row r="596" spans="1:9" ht="15" customHeight="1" x14ac:dyDescent="0.25">
      <c r="A596" s="90"/>
      <c r="B596" s="89"/>
      <c r="C596" s="89"/>
      <c r="D596" s="91"/>
      <c r="E596" s="91"/>
      <c r="F596" s="297" t="str">
        <f t="shared" si="39"/>
        <v xml:space="preserve"> </v>
      </c>
      <c r="G596" s="297" t="str">
        <f t="shared" si="40"/>
        <v xml:space="preserve"> </v>
      </c>
      <c r="H596" s="297" t="str">
        <f t="shared" si="41"/>
        <v xml:space="preserve"> </v>
      </c>
      <c r="I596" s="297" t="str">
        <f t="shared" si="42"/>
        <v xml:space="preserve"> </v>
      </c>
    </row>
    <row r="597" spans="1:9" ht="15" customHeight="1" x14ac:dyDescent="0.25">
      <c r="A597" s="90"/>
      <c r="B597" s="89"/>
      <c r="C597" s="89"/>
      <c r="D597" s="91"/>
      <c r="E597" s="91"/>
      <c r="F597" s="297" t="str">
        <f t="shared" si="39"/>
        <v xml:space="preserve"> </v>
      </c>
      <c r="G597" s="297" t="str">
        <f t="shared" si="40"/>
        <v xml:space="preserve"> </v>
      </c>
      <c r="H597" s="297" t="str">
        <f t="shared" si="41"/>
        <v xml:space="preserve"> </v>
      </c>
      <c r="I597" s="297" t="str">
        <f t="shared" si="42"/>
        <v xml:space="preserve"> </v>
      </c>
    </row>
    <row r="598" spans="1:9" ht="15" customHeight="1" x14ac:dyDescent="0.25">
      <c r="A598" s="90"/>
      <c r="B598" s="89"/>
      <c r="C598" s="89"/>
      <c r="D598" s="91"/>
      <c r="E598" s="91"/>
      <c r="F598" s="297" t="str">
        <f t="shared" si="39"/>
        <v xml:space="preserve"> </v>
      </c>
      <c r="G598" s="297" t="str">
        <f t="shared" si="40"/>
        <v xml:space="preserve"> </v>
      </c>
      <c r="H598" s="297" t="str">
        <f t="shared" si="41"/>
        <v xml:space="preserve"> </v>
      </c>
      <c r="I598" s="297" t="str">
        <f t="shared" si="42"/>
        <v xml:space="preserve"> </v>
      </c>
    </row>
    <row r="599" spans="1:9" ht="15" customHeight="1" x14ac:dyDescent="0.25">
      <c r="A599" s="90"/>
      <c r="B599" s="89"/>
      <c r="C599" s="89"/>
      <c r="D599" s="91"/>
      <c r="E599" s="91"/>
      <c r="F599" s="297" t="str">
        <f t="shared" si="39"/>
        <v xml:space="preserve"> </v>
      </c>
      <c r="G599" s="297" t="str">
        <f t="shared" si="40"/>
        <v xml:space="preserve"> </v>
      </c>
      <c r="H599" s="297" t="str">
        <f t="shared" si="41"/>
        <v xml:space="preserve"> </v>
      </c>
      <c r="I599" s="297" t="str">
        <f t="shared" si="42"/>
        <v xml:space="preserve"> </v>
      </c>
    </row>
    <row r="600" spans="1:9" ht="15" customHeight="1" x14ac:dyDescent="0.25">
      <c r="A600" s="90"/>
      <c r="B600" s="89"/>
      <c r="C600" s="89"/>
      <c r="D600" s="91"/>
      <c r="E600" s="91"/>
      <c r="F600" s="297" t="str">
        <f t="shared" si="39"/>
        <v xml:space="preserve"> </v>
      </c>
      <c r="G600" s="297" t="str">
        <f t="shared" si="40"/>
        <v xml:space="preserve"> </v>
      </c>
      <c r="H600" s="297" t="str">
        <f t="shared" si="41"/>
        <v xml:space="preserve"> </v>
      </c>
      <c r="I600" s="297" t="str">
        <f t="shared" si="42"/>
        <v xml:space="preserve"> </v>
      </c>
    </row>
    <row r="601" spans="1:9" ht="15" customHeight="1" x14ac:dyDescent="0.25">
      <c r="A601" s="90"/>
      <c r="B601" s="89"/>
      <c r="C601" s="89"/>
      <c r="D601" s="91"/>
      <c r="E601" s="91"/>
      <c r="F601" s="297" t="str">
        <f t="shared" si="39"/>
        <v xml:space="preserve"> </v>
      </c>
      <c r="G601" s="297" t="str">
        <f t="shared" si="40"/>
        <v xml:space="preserve"> </v>
      </c>
      <c r="H601" s="297" t="str">
        <f t="shared" si="41"/>
        <v xml:space="preserve"> </v>
      </c>
      <c r="I601" s="297" t="str">
        <f t="shared" si="42"/>
        <v xml:space="preserve"> </v>
      </c>
    </row>
    <row r="602" spans="1:9" ht="15" customHeight="1" x14ac:dyDescent="0.25">
      <c r="A602" s="90"/>
      <c r="B602" s="89"/>
      <c r="C602" s="89"/>
      <c r="D602" s="91"/>
      <c r="E602" s="91"/>
      <c r="F602" s="297" t="str">
        <f t="shared" si="39"/>
        <v xml:space="preserve"> </v>
      </c>
      <c r="G602" s="297" t="str">
        <f t="shared" si="40"/>
        <v xml:space="preserve"> </v>
      </c>
      <c r="H602" s="297" t="str">
        <f t="shared" si="41"/>
        <v xml:space="preserve"> </v>
      </c>
      <c r="I602" s="297" t="str">
        <f t="shared" si="42"/>
        <v xml:space="preserve"> </v>
      </c>
    </row>
    <row r="603" spans="1:9" ht="15" customHeight="1" x14ac:dyDescent="0.25">
      <c r="A603" s="90"/>
      <c r="B603" s="89"/>
      <c r="C603" s="89"/>
      <c r="D603" s="91"/>
      <c r="E603" s="91"/>
      <c r="F603" s="297" t="str">
        <f t="shared" si="39"/>
        <v xml:space="preserve"> </v>
      </c>
      <c r="G603" s="297" t="str">
        <f t="shared" si="40"/>
        <v xml:space="preserve"> </v>
      </c>
      <c r="H603" s="297" t="str">
        <f t="shared" si="41"/>
        <v xml:space="preserve"> </v>
      </c>
      <c r="I603" s="297" t="str">
        <f t="shared" si="42"/>
        <v xml:space="preserve"> </v>
      </c>
    </row>
    <row r="604" spans="1:9" ht="15" customHeight="1" x14ac:dyDescent="0.25">
      <c r="A604" s="90"/>
      <c r="B604" s="89"/>
      <c r="C604" s="89"/>
      <c r="D604" s="91"/>
      <c r="E604" s="91"/>
      <c r="F604" s="297" t="str">
        <f t="shared" si="39"/>
        <v xml:space="preserve"> </v>
      </c>
      <c r="G604" s="297" t="str">
        <f t="shared" si="40"/>
        <v xml:space="preserve"> </v>
      </c>
      <c r="H604" s="297" t="str">
        <f t="shared" si="41"/>
        <v xml:space="preserve"> </v>
      </c>
      <c r="I604" s="297" t="str">
        <f t="shared" si="42"/>
        <v xml:space="preserve"> </v>
      </c>
    </row>
    <row r="605" spans="1:9" ht="15" customHeight="1" x14ac:dyDescent="0.25">
      <c r="A605" s="90"/>
      <c r="B605" s="89"/>
      <c r="C605" s="89"/>
      <c r="D605" s="91"/>
      <c r="E605" s="91"/>
      <c r="F605" s="297" t="str">
        <f t="shared" si="39"/>
        <v xml:space="preserve"> </v>
      </c>
      <c r="G605" s="297" t="str">
        <f t="shared" si="40"/>
        <v xml:space="preserve"> </v>
      </c>
      <c r="H605" s="297" t="str">
        <f t="shared" si="41"/>
        <v xml:space="preserve"> </v>
      </c>
      <c r="I605" s="297" t="str">
        <f t="shared" si="42"/>
        <v xml:space="preserve"> </v>
      </c>
    </row>
    <row r="606" spans="1:9" ht="15" customHeight="1" x14ac:dyDescent="0.25">
      <c r="A606" s="90"/>
      <c r="B606" s="89"/>
      <c r="C606" s="89"/>
      <c r="D606" s="91"/>
      <c r="E606" s="91"/>
      <c r="F606" s="297" t="str">
        <f t="shared" si="39"/>
        <v xml:space="preserve"> </v>
      </c>
      <c r="G606" s="297" t="str">
        <f t="shared" si="40"/>
        <v xml:space="preserve"> </v>
      </c>
      <c r="H606" s="297" t="str">
        <f t="shared" si="41"/>
        <v xml:space="preserve"> </v>
      </c>
      <c r="I606" s="297" t="str">
        <f t="shared" si="42"/>
        <v xml:space="preserve"> </v>
      </c>
    </row>
    <row r="607" spans="1:9" ht="15" customHeight="1" x14ac:dyDescent="0.25">
      <c r="A607" s="90"/>
      <c r="B607" s="89"/>
      <c r="C607" s="89"/>
      <c r="D607" s="91"/>
      <c r="E607" s="91"/>
      <c r="F607" s="297" t="str">
        <f t="shared" si="39"/>
        <v xml:space="preserve"> </v>
      </c>
      <c r="G607" s="297" t="str">
        <f t="shared" si="40"/>
        <v xml:space="preserve"> </v>
      </c>
      <c r="H607" s="297" t="str">
        <f t="shared" si="41"/>
        <v xml:space="preserve"> </v>
      </c>
      <c r="I607" s="297" t="str">
        <f t="shared" si="42"/>
        <v xml:space="preserve"> </v>
      </c>
    </row>
    <row r="608" spans="1:9" ht="15" customHeight="1" x14ac:dyDescent="0.25">
      <c r="A608" s="90"/>
      <c r="B608" s="89"/>
      <c r="C608" s="89"/>
      <c r="D608" s="91"/>
      <c r="E608" s="91"/>
      <c r="F608" s="297" t="str">
        <f t="shared" si="39"/>
        <v xml:space="preserve"> </v>
      </c>
      <c r="G608" s="297" t="str">
        <f t="shared" si="40"/>
        <v xml:space="preserve"> </v>
      </c>
      <c r="H608" s="297" t="str">
        <f t="shared" si="41"/>
        <v xml:space="preserve"> </v>
      </c>
      <c r="I608" s="297" t="str">
        <f t="shared" si="42"/>
        <v xml:space="preserve"> </v>
      </c>
    </row>
    <row r="609" spans="1:9" ht="15" customHeight="1" x14ac:dyDescent="0.25">
      <c r="A609" s="90"/>
      <c r="B609" s="89"/>
      <c r="C609" s="89"/>
      <c r="D609" s="91"/>
      <c r="E609" s="91"/>
      <c r="F609" s="297" t="str">
        <f t="shared" si="39"/>
        <v xml:space="preserve"> </v>
      </c>
      <c r="G609" s="297" t="str">
        <f t="shared" si="40"/>
        <v xml:space="preserve"> </v>
      </c>
      <c r="H609" s="297" t="str">
        <f t="shared" si="41"/>
        <v xml:space="preserve"> </v>
      </c>
      <c r="I609" s="297" t="str">
        <f t="shared" si="42"/>
        <v xml:space="preserve"> </v>
      </c>
    </row>
    <row r="610" spans="1:9" ht="15" customHeight="1" x14ac:dyDescent="0.25">
      <c r="A610" s="90"/>
      <c r="B610" s="89"/>
      <c r="C610" s="89"/>
      <c r="D610" s="91"/>
      <c r="E610" s="91"/>
      <c r="F610" s="297" t="str">
        <f t="shared" si="39"/>
        <v xml:space="preserve"> </v>
      </c>
      <c r="G610" s="297" t="str">
        <f t="shared" si="40"/>
        <v xml:space="preserve"> </v>
      </c>
      <c r="H610" s="297" t="str">
        <f t="shared" si="41"/>
        <v xml:space="preserve"> </v>
      </c>
      <c r="I610" s="297" t="str">
        <f t="shared" si="42"/>
        <v xml:space="preserve"> </v>
      </c>
    </row>
    <row r="611" spans="1:9" ht="15" customHeight="1" x14ac:dyDescent="0.25">
      <c r="A611" s="90"/>
      <c r="B611" s="89"/>
      <c r="C611" s="89"/>
      <c r="D611" s="91"/>
      <c r="E611" s="91"/>
      <c r="F611" s="297" t="str">
        <f t="shared" si="39"/>
        <v xml:space="preserve"> </v>
      </c>
      <c r="G611" s="297" t="str">
        <f t="shared" si="40"/>
        <v xml:space="preserve"> </v>
      </c>
      <c r="H611" s="297" t="str">
        <f t="shared" si="41"/>
        <v xml:space="preserve"> </v>
      </c>
      <c r="I611" s="297" t="str">
        <f t="shared" si="42"/>
        <v xml:space="preserve"> </v>
      </c>
    </row>
    <row r="612" spans="1:9" ht="15" customHeight="1" x14ac:dyDescent="0.25">
      <c r="A612" s="90"/>
      <c r="B612" s="89"/>
      <c r="C612" s="89"/>
      <c r="D612" s="91"/>
      <c r="E612" s="91"/>
      <c r="F612" s="297" t="str">
        <f t="shared" si="39"/>
        <v xml:space="preserve"> </v>
      </c>
      <c r="G612" s="297" t="str">
        <f t="shared" si="40"/>
        <v xml:space="preserve"> </v>
      </c>
      <c r="H612" s="297" t="str">
        <f t="shared" si="41"/>
        <v xml:space="preserve"> </v>
      </c>
      <c r="I612" s="297" t="str">
        <f t="shared" si="42"/>
        <v xml:space="preserve"> </v>
      </c>
    </row>
    <row r="613" spans="1:9" ht="15" customHeight="1" x14ac:dyDescent="0.25">
      <c r="A613" s="90"/>
      <c r="B613" s="89"/>
      <c r="C613" s="89"/>
      <c r="D613" s="91"/>
      <c r="E613" s="91"/>
      <c r="F613" s="297" t="str">
        <f t="shared" si="39"/>
        <v xml:space="preserve"> </v>
      </c>
      <c r="G613" s="297" t="str">
        <f t="shared" si="40"/>
        <v xml:space="preserve"> </v>
      </c>
      <c r="H613" s="297" t="str">
        <f t="shared" si="41"/>
        <v xml:space="preserve"> </v>
      </c>
      <c r="I613" s="297" t="str">
        <f t="shared" si="42"/>
        <v xml:space="preserve"> </v>
      </c>
    </row>
    <row r="614" spans="1:9" ht="15" customHeight="1" x14ac:dyDescent="0.25">
      <c r="A614" s="90"/>
      <c r="B614" s="89"/>
      <c r="C614" s="89"/>
      <c r="D614" s="91"/>
      <c r="E614" s="91"/>
      <c r="F614" s="297" t="str">
        <f t="shared" si="39"/>
        <v xml:space="preserve"> </v>
      </c>
      <c r="G614" s="297" t="str">
        <f t="shared" si="40"/>
        <v xml:space="preserve"> </v>
      </c>
      <c r="H614" s="297" t="str">
        <f t="shared" si="41"/>
        <v xml:space="preserve"> </v>
      </c>
      <c r="I614" s="297" t="str">
        <f t="shared" si="42"/>
        <v xml:space="preserve"> </v>
      </c>
    </row>
    <row r="615" spans="1:9" ht="15" customHeight="1" x14ac:dyDescent="0.25">
      <c r="A615" s="90"/>
      <c r="B615" s="89"/>
      <c r="C615" s="89"/>
      <c r="D615" s="91"/>
      <c r="E615" s="91"/>
      <c r="F615" s="297" t="str">
        <f t="shared" si="39"/>
        <v xml:space="preserve"> </v>
      </c>
      <c r="G615" s="297" t="str">
        <f t="shared" si="40"/>
        <v xml:space="preserve"> </v>
      </c>
      <c r="H615" s="297" t="str">
        <f t="shared" si="41"/>
        <v xml:space="preserve"> </v>
      </c>
      <c r="I615" s="297" t="str">
        <f t="shared" si="42"/>
        <v xml:space="preserve"> </v>
      </c>
    </row>
    <row r="616" spans="1:9" ht="15" customHeight="1" x14ac:dyDescent="0.25">
      <c r="A616" s="90"/>
      <c r="B616" s="89"/>
      <c r="C616" s="89"/>
      <c r="D616" s="91"/>
      <c r="E616" s="91"/>
      <c r="F616" s="297" t="str">
        <f t="shared" si="39"/>
        <v xml:space="preserve"> </v>
      </c>
      <c r="G616" s="297" t="str">
        <f t="shared" si="40"/>
        <v xml:space="preserve"> </v>
      </c>
      <c r="H616" s="297" t="str">
        <f t="shared" si="41"/>
        <v xml:space="preserve"> </v>
      </c>
      <c r="I616" s="297" t="str">
        <f t="shared" si="42"/>
        <v xml:space="preserve"> </v>
      </c>
    </row>
    <row r="617" spans="1:9" ht="15" customHeight="1" x14ac:dyDescent="0.25">
      <c r="A617" s="90"/>
      <c r="B617" s="89"/>
      <c r="C617" s="89"/>
      <c r="D617" s="91"/>
      <c r="E617" s="91"/>
      <c r="F617" s="297" t="str">
        <f t="shared" si="39"/>
        <v xml:space="preserve"> </v>
      </c>
      <c r="G617" s="297" t="str">
        <f t="shared" si="40"/>
        <v xml:space="preserve"> </v>
      </c>
      <c r="H617" s="297" t="str">
        <f t="shared" si="41"/>
        <v xml:space="preserve"> </v>
      </c>
      <c r="I617" s="297" t="str">
        <f t="shared" si="42"/>
        <v xml:space="preserve"> </v>
      </c>
    </row>
    <row r="618" spans="1:9" ht="15" customHeight="1" x14ac:dyDescent="0.25">
      <c r="A618" s="90"/>
      <c r="B618" s="89"/>
      <c r="C618" s="89"/>
      <c r="D618" s="91"/>
      <c r="E618" s="91"/>
      <c r="F618" s="297" t="str">
        <f t="shared" si="39"/>
        <v xml:space="preserve"> </v>
      </c>
      <c r="G618" s="297" t="str">
        <f t="shared" si="40"/>
        <v xml:space="preserve"> </v>
      </c>
      <c r="H618" s="297" t="str">
        <f t="shared" si="41"/>
        <v xml:space="preserve"> </v>
      </c>
      <c r="I618" s="297" t="str">
        <f t="shared" si="42"/>
        <v xml:space="preserve"> </v>
      </c>
    </row>
    <row r="619" spans="1:9" ht="15" customHeight="1" x14ac:dyDescent="0.25">
      <c r="A619" s="90"/>
      <c r="B619" s="89"/>
      <c r="C619" s="89"/>
      <c r="D619" s="91"/>
      <c r="E619" s="91"/>
      <c r="F619" s="297" t="str">
        <f t="shared" si="39"/>
        <v xml:space="preserve"> </v>
      </c>
      <c r="G619" s="297" t="str">
        <f t="shared" si="40"/>
        <v xml:space="preserve"> </v>
      </c>
      <c r="H619" s="297" t="str">
        <f t="shared" si="41"/>
        <v xml:space="preserve"> </v>
      </c>
      <c r="I619" s="297" t="str">
        <f t="shared" si="42"/>
        <v xml:space="preserve"> </v>
      </c>
    </row>
    <row r="620" spans="1:9" ht="15" customHeight="1" x14ac:dyDescent="0.25">
      <c r="A620" s="90"/>
      <c r="B620" s="89"/>
      <c r="C620" s="89"/>
      <c r="D620" s="91"/>
      <c r="E620" s="91"/>
      <c r="F620" s="297" t="str">
        <f t="shared" si="39"/>
        <v xml:space="preserve"> </v>
      </c>
      <c r="G620" s="297" t="str">
        <f t="shared" si="40"/>
        <v xml:space="preserve"> </v>
      </c>
      <c r="H620" s="297" t="str">
        <f t="shared" si="41"/>
        <v xml:space="preserve"> </v>
      </c>
      <c r="I620" s="297" t="str">
        <f t="shared" si="42"/>
        <v xml:space="preserve"> </v>
      </c>
    </row>
    <row r="621" spans="1:9" ht="15" customHeight="1" x14ac:dyDescent="0.25">
      <c r="A621" s="90"/>
      <c r="B621" s="89"/>
      <c r="C621" s="89"/>
      <c r="D621" s="91"/>
      <c r="E621" s="91"/>
      <c r="F621" s="297" t="str">
        <f t="shared" si="39"/>
        <v xml:space="preserve"> </v>
      </c>
      <c r="G621" s="297" t="str">
        <f t="shared" si="40"/>
        <v xml:space="preserve"> </v>
      </c>
      <c r="H621" s="297" t="str">
        <f t="shared" si="41"/>
        <v xml:space="preserve"> </v>
      </c>
      <c r="I621" s="297" t="str">
        <f t="shared" si="42"/>
        <v xml:space="preserve"> </v>
      </c>
    </row>
    <row r="622" spans="1:9" ht="15" customHeight="1" x14ac:dyDescent="0.25">
      <c r="A622" s="90"/>
      <c r="B622" s="89"/>
      <c r="C622" s="89"/>
      <c r="D622" s="91"/>
      <c r="E622" s="91"/>
      <c r="F622" s="297" t="str">
        <f t="shared" si="39"/>
        <v xml:space="preserve"> </v>
      </c>
      <c r="G622" s="297" t="str">
        <f t="shared" si="40"/>
        <v xml:space="preserve"> </v>
      </c>
      <c r="H622" s="297" t="str">
        <f t="shared" si="41"/>
        <v xml:space="preserve"> </v>
      </c>
      <c r="I622" s="297" t="str">
        <f t="shared" si="42"/>
        <v xml:space="preserve"> </v>
      </c>
    </row>
    <row r="623" spans="1:9" ht="15" customHeight="1" x14ac:dyDescent="0.25">
      <c r="A623" s="90"/>
      <c r="B623" s="89"/>
      <c r="C623" s="89"/>
      <c r="D623" s="91"/>
      <c r="E623" s="91"/>
      <c r="F623" s="297" t="str">
        <f t="shared" ref="F623:F686" si="43">(IF(OR(D623="",E623="",D623=" ",E623=" ")," ",D623*E623))</f>
        <v xml:space="preserve"> </v>
      </c>
      <c r="G623" s="297" t="str">
        <f t="shared" ref="G623:G686" si="44">IF(F623=" "," ",F623-H623-I623)</f>
        <v xml:space="preserve"> </v>
      </c>
      <c r="H623" s="297" t="str">
        <f t="shared" ref="H623:H686" si="45">IF(C623=" ",0,IF(F623=" "," ",F623*C623/100))</f>
        <v xml:space="preserve"> </v>
      </c>
      <c r="I623" s="297" t="str">
        <f t="shared" ref="I623:I686" si="46">IF(F623=" "," ",F623*B623/100)</f>
        <v xml:space="preserve"> </v>
      </c>
    </row>
    <row r="624" spans="1:9" ht="15" customHeight="1" x14ac:dyDescent="0.25">
      <c r="A624" s="90"/>
      <c r="B624" s="89"/>
      <c r="C624" s="89"/>
      <c r="D624" s="91"/>
      <c r="E624" s="91"/>
      <c r="F624" s="297" t="str">
        <f t="shared" si="43"/>
        <v xml:space="preserve"> </v>
      </c>
      <c r="G624" s="297" t="str">
        <f t="shared" si="44"/>
        <v xml:space="preserve"> </v>
      </c>
      <c r="H624" s="297" t="str">
        <f t="shared" si="45"/>
        <v xml:space="preserve"> </v>
      </c>
      <c r="I624" s="297" t="str">
        <f t="shared" si="46"/>
        <v xml:space="preserve"> </v>
      </c>
    </row>
    <row r="625" spans="1:9" ht="15" customHeight="1" x14ac:dyDescent="0.25">
      <c r="A625" s="90"/>
      <c r="B625" s="89"/>
      <c r="C625" s="89"/>
      <c r="D625" s="91"/>
      <c r="E625" s="91"/>
      <c r="F625" s="297" t="str">
        <f t="shared" si="43"/>
        <v xml:space="preserve"> </v>
      </c>
      <c r="G625" s="297" t="str">
        <f t="shared" si="44"/>
        <v xml:space="preserve"> </v>
      </c>
      <c r="H625" s="297" t="str">
        <f t="shared" si="45"/>
        <v xml:space="preserve"> </v>
      </c>
      <c r="I625" s="297" t="str">
        <f t="shared" si="46"/>
        <v xml:space="preserve"> </v>
      </c>
    </row>
    <row r="626" spans="1:9" ht="15" customHeight="1" x14ac:dyDescent="0.25">
      <c r="A626" s="90"/>
      <c r="B626" s="89"/>
      <c r="C626" s="89"/>
      <c r="D626" s="91"/>
      <c r="E626" s="91"/>
      <c r="F626" s="297" t="str">
        <f t="shared" si="43"/>
        <v xml:space="preserve"> </v>
      </c>
      <c r="G626" s="297" t="str">
        <f t="shared" si="44"/>
        <v xml:space="preserve"> </v>
      </c>
      <c r="H626" s="297" t="str">
        <f t="shared" si="45"/>
        <v xml:space="preserve"> </v>
      </c>
      <c r="I626" s="297" t="str">
        <f t="shared" si="46"/>
        <v xml:space="preserve"> </v>
      </c>
    </row>
    <row r="627" spans="1:9" ht="15" customHeight="1" x14ac:dyDescent="0.25">
      <c r="A627" s="90"/>
      <c r="B627" s="89"/>
      <c r="C627" s="89"/>
      <c r="D627" s="91"/>
      <c r="E627" s="91"/>
      <c r="F627" s="297" t="str">
        <f t="shared" si="43"/>
        <v xml:space="preserve"> </v>
      </c>
      <c r="G627" s="297" t="str">
        <f t="shared" si="44"/>
        <v xml:space="preserve"> </v>
      </c>
      <c r="H627" s="297" t="str">
        <f t="shared" si="45"/>
        <v xml:space="preserve"> </v>
      </c>
      <c r="I627" s="297" t="str">
        <f t="shared" si="46"/>
        <v xml:space="preserve"> </v>
      </c>
    </row>
    <row r="628" spans="1:9" ht="15" customHeight="1" x14ac:dyDescent="0.25">
      <c r="A628" s="90"/>
      <c r="B628" s="89"/>
      <c r="C628" s="89"/>
      <c r="D628" s="91"/>
      <c r="E628" s="91"/>
      <c r="F628" s="297" t="str">
        <f t="shared" si="43"/>
        <v xml:space="preserve"> </v>
      </c>
      <c r="G628" s="297" t="str">
        <f t="shared" si="44"/>
        <v xml:space="preserve"> </v>
      </c>
      <c r="H628" s="297" t="str">
        <f t="shared" si="45"/>
        <v xml:space="preserve"> </v>
      </c>
      <c r="I628" s="297" t="str">
        <f t="shared" si="46"/>
        <v xml:space="preserve"> </v>
      </c>
    </row>
    <row r="629" spans="1:9" ht="15" customHeight="1" x14ac:dyDescent="0.25">
      <c r="A629" s="90"/>
      <c r="B629" s="89"/>
      <c r="C629" s="89"/>
      <c r="D629" s="91"/>
      <c r="E629" s="91"/>
      <c r="F629" s="297" t="str">
        <f t="shared" si="43"/>
        <v xml:space="preserve"> </v>
      </c>
      <c r="G629" s="297" t="str">
        <f t="shared" si="44"/>
        <v xml:space="preserve"> </v>
      </c>
      <c r="H629" s="297" t="str">
        <f t="shared" si="45"/>
        <v xml:space="preserve"> </v>
      </c>
      <c r="I629" s="297" t="str">
        <f t="shared" si="46"/>
        <v xml:space="preserve"> </v>
      </c>
    </row>
    <row r="630" spans="1:9" ht="15" customHeight="1" x14ac:dyDescent="0.25">
      <c r="A630" s="90"/>
      <c r="B630" s="89"/>
      <c r="C630" s="89"/>
      <c r="D630" s="91"/>
      <c r="E630" s="91"/>
      <c r="F630" s="297" t="str">
        <f t="shared" si="43"/>
        <v xml:space="preserve"> </v>
      </c>
      <c r="G630" s="297" t="str">
        <f t="shared" si="44"/>
        <v xml:space="preserve"> </v>
      </c>
      <c r="H630" s="297" t="str">
        <f t="shared" si="45"/>
        <v xml:space="preserve"> </v>
      </c>
      <c r="I630" s="297" t="str">
        <f t="shared" si="46"/>
        <v xml:space="preserve"> </v>
      </c>
    </row>
    <row r="631" spans="1:9" ht="15" customHeight="1" x14ac:dyDescent="0.25">
      <c r="A631" s="90"/>
      <c r="B631" s="89"/>
      <c r="C631" s="89"/>
      <c r="D631" s="91"/>
      <c r="E631" s="91"/>
      <c r="F631" s="297" t="str">
        <f t="shared" si="43"/>
        <v xml:space="preserve"> </v>
      </c>
      <c r="G631" s="297" t="str">
        <f t="shared" si="44"/>
        <v xml:space="preserve"> </v>
      </c>
      <c r="H631" s="297" t="str">
        <f t="shared" si="45"/>
        <v xml:space="preserve"> </v>
      </c>
      <c r="I631" s="297" t="str">
        <f t="shared" si="46"/>
        <v xml:space="preserve"> </v>
      </c>
    </row>
    <row r="632" spans="1:9" ht="15" customHeight="1" x14ac:dyDescent="0.25">
      <c r="A632" s="90"/>
      <c r="B632" s="89"/>
      <c r="C632" s="89"/>
      <c r="D632" s="91"/>
      <c r="E632" s="91"/>
      <c r="F632" s="297" t="str">
        <f t="shared" si="43"/>
        <v xml:space="preserve"> </v>
      </c>
      <c r="G632" s="297" t="str">
        <f t="shared" si="44"/>
        <v xml:space="preserve"> </v>
      </c>
      <c r="H632" s="297" t="str">
        <f t="shared" si="45"/>
        <v xml:space="preserve"> </v>
      </c>
      <c r="I632" s="297" t="str">
        <f t="shared" si="46"/>
        <v xml:space="preserve"> </v>
      </c>
    </row>
    <row r="633" spans="1:9" ht="15" customHeight="1" x14ac:dyDescent="0.25">
      <c r="A633" s="90"/>
      <c r="B633" s="89"/>
      <c r="C633" s="89"/>
      <c r="D633" s="91"/>
      <c r="E633" s="91"/>
      <c r="F633" s="297" t="str">
        <f t="shared" si="43"/>
        <v xml:space="preserve"> </v>
      </c>
      <c r="G633" s="297" t="str">
        <f t="shared" si="44"/>
        <v xml:space="preserve"> </v>
      </c>
      <c r="H633" s="297" t="str">
        <f t="shared" si="45"/>
        <v xml:space="preserve"> </v>
      </c>
      <c r="I633" s="297" t="str">
        <f t="shared" si="46"/>
        <v xml:space="preserve"> </v>
      </c>
    </row>
    <row r="634" spans="1:9" ht="15" customHeight="1" x14ac:dyDescent="0.25">
      <c r="A634" s="90"/>
      <c r="B634" s="89"/>
      <c r="C634" s="89"/>
      <c r="D634" s="91"/>
      <c r="E634" s="91"/>
      <c r="F634" s="297" t="str">
        <f t="shared" si="43"/>
        <v xml:space="preserve"> </v>
      </c>
      <c r="G634" s="297" t="str">
        <f t="shared" si="44"/>
        <v xml:space="preserve"> </v>
      </c>
      <c r="H634" s="297" t="str">
        <f t="shared" si="45"/>
        <v xml:space="preserve"> </v>
      </c>
      <c r="I634" s="297" t="str">
        <f t="shared" si="46"/>
        <v xml:space="preserve"> </v>
      </c>
    </row>
    <row r="635" spans="1:9" ht="15" customHeight="1" x14ac:dyDescent="0.25">
      <c r="A635" s="90"/>
      <c r="B635" s="89"/>
      <c r="C635" s="89"/>
      <c r="D635" s="91"/>
      <c r="E635" s="91"/>
      <c r="F635" s="297" t="str">
        <f t="shared" si="43"/>
        <v xml:space="preserve"> </v>
      </c>
      <c r="G635" s="297" t="str">
        <f t="shared" si="44"/>
        <v xml:space="preserve"> </v>
      </c>
      <c r="H635" s="297" t="str">
        <f t="shared" si="45"/>
        <v xml:space="preserve"> </v>
      </c>
      <c r="I635" s="297" t="str">
        <f t="shared" si="46"/>
        <v xml:space="preserve"> </v>
      </c>
    </row>
    <row r="636" spans="1:9" ht="15" customHeight="1" x14ac:dyDescent="0.25">
      <c r="A636" s="90"/>
      <c r="B636" s="89"/>
      <c r="C636" s="89"/>
      <c r="D636" s="91"/>
      <c r="E636" s="91"/>
      <c r="F636" s="297" t="str">
        <f t="shared" si="43"/>
        <v xml:space="preserve"> </v>
      </c>
      <c r="G636" s="297" t="str">
        <f t="shared" si="44"/>
        <v xml:space="preserve"> </v>
      </c>
      <c r="H636" s="297" t="str">
        <f t="shared" si="45"/>
        <v xml:space="preserve"> </v>
      </c>
      <c r="I636" s="297" t="str">
        <f t="shared" si="46"/>
        <v xml:space="preserve"> </v>
      </c>
    </row>
    <row r="637" spans="1:9" ht="15" customHeight="1" x14ac:dyDescent="0.25">
      <c r="A637" s="90"/>
      <c r="B637" s="89"/>
      <c r="C637" s="89"/>
      <c r="D637" s="91"/>
      <c r="E637" s="91"/>
      <c r="F637" s="297" t="str">
        <f t="shared" si="43"/>
        <v xml:space="preserve"> </v>
      </c>
      <c r="G637" s="297" t="str">
        <f t="shared" si="44"/>
        <v xml:space="preserve"> </v>
      </c>
      <c r="H637" s="297" t="str">
        <f t="shared" si="45"/>
        <v xml:space="preserve"> </v>
      </c>
      <c r="I637" s="297" t="str">
        <f t="shared" si="46"/>
        <v xml:space="preserve"> </v>
      </c>
    </row>
    <row r="638" spans="1:9" ht="15" customHeight="1" x14ac:dyDescent="0.25">
      <c r="A638" s="90"/>
      <c r="B638" s="89"/>
      <c r="C638" s="89"/>
      <c r="D638" s="91"/>
      <c r="E638" s="91"/>
      <c r="F638" s="297" t="str">
        <f t="shared" si="43"/>
        <v xml:space="preserve"> </v>
      </c>
      <c r="G638" s="297" t="str">
        <f t="shared" si="44"/>
        <v xml:space="preserve"> </v>
      </c>
      <c r="H638" s="297" t="str">
        <f t="shared" si="45"/>
        <v xml:space="preserve"> </v>
      </c>
      <c r="I638" s="297" t="str">
        <f t="shared" si="46"/>
        <v xml:space="preserve"> </v>
      </c>
    </row>
    <row r="639" spans="1:9" ht="15" customHeight="1" x14ac:dyDescent="0.25">
      <c r="A639" s="90"/>
      <c r="B639" s="89"/>
      <c r="C639" s="89"/>
      <c r="D639" s="91"/>
      <c r="E639" s="91"/>
      <c r="F639" s="297" t="str">
        <f t="shared" si="43"/>
        <v xml:space="preserve"> </v>
      </c>
      <c r="G639" s="297" t="str">
        <f t="shared" si="44"/>
        <v xml:space="preserve"> </v>
      </c>
      <c r="H639" s="297" t="str">
        <f t="shared" si="45"/>
        <v xml:space="preserve"> </v>
      </c>
      <c r="I639" s="297" t="str">
        <f t="shared" si="46"/>
        <v xml:space="preserve"> </v>
      </c>
    </row>
    <row r="640" spans="1:9" ht="15" customHeight="1" x14ac:dyDescent="0.25">
      <c r="A640" s="90"/>
      <c r="B640" s="89"/>
      <c r="C640" s="89"/>
      <c r="D640" s="91"/>
      <c r="E640" s="91"/>
      <c r="F640" s="297" t="str">
        <f t="shared" si="43"/>
        <v xml:space="preserve"> </v>
      </c>
      <c r="G640" s="297" t="str">
        <f t="shared" si="44"/>
        <v xml:space="preserve"> </v>
      </c>
      <c r="H640" s="297" t="str">
        <f t="shared" si="45"/>
        <v xml:space="preserve"> </v>
      </c>
      <c r="I640" s="297" t="str">
        <f t="shared" si="46"/>
        <v xml:space="preserve"> </v>
      </c>
    </row>
    <row r="641" spans="1:9" ht="15" customHeight="1" x14ac:dyDescent="0.25">
      <c r="A641" s="90"/>
      <c r="B641" s="89"/>
      <c r="C641" s="89"/>
      <c r="D641" s="91"/>
      <c r="E641" s="91"/>
      <c r="F641" s="297" t="str">
        <f t="shared" si="43"/>
        <v xml:space="preserve"> </v>
      </c>
      <c r="G641" s="297" t="str">
        <f t="shared" si="44"/>
        <v xml:space="preserve"> </v>
      </c>
      <c r="H641" s="297" t="str">
        <f t="shared" si="45"/>
        <v xml:space="preserve"> </v>
      </c>
      <c r="I641" s="297" t="str">
        <f t="shared" si="46"/>
        <v xml:space="preserve"> </v>
      </c>
    </row>
    <row r="642" spans="1:9" ht="15" customHeight="1" x14ac:dyDescent="0.25">
      <c r="A642" s="90"/>
      <c r="B642" s="89"/>
      <c r="C642" s="89"/>
      <c r="D642" s="91"/>
      <c r="E642" s="91"/>
      <c r="F642" s="297" t="str">
        <f t="shared" si="43"/>
        <v xml:space="preserve"> </v>
      </c>
      <c r="G642" s="297" t="str">
        <f t="shared" si="44"/>
        <v xml:space="preserve"> </v>
      </c>
      <c r="H642" s="297" t="str">
        <f t="shared" si="45"/>
        <v xml:space="preserve"> </v>
      </c>
      <c r="I642" s="297" t="str">
        <f t="shared" si="46"/>
        <v xml:space="preserve"> </v>
      </c>
    </row>
    <row r="643" spans="1:9" ht="15" customHeight="1" x14ac:dyDescent="0.25">
      <c r="A643" s="90"/>
      <c r="B643" s="89"/>
      <c r="C643" s="89"/>
      <c r="D643" s="91"/>
      <c r="E643" s="91"/>
      <c r="F643" s="297" t="str">
        <f t="shared" si="43"/>
        <v xml:space="preserve"> </v>
      </c>
      <c r="G643" s="297" t="str">
        <f t="shared" si="44"/>
        <v xml:space="preserve"> </v>
      </c>
      <c r="H643" s="297" t="str">
        <f t="shared" si="45"/>
        <v xml:space="preserve"> </v>
      </c>
      <c r="I643" s="297" t="str">
        <f t="shared" si="46"/>
        <v xml:space="preserve"> </v>
      </c>
    </row>
    <row r="644" spans="1:9" ht="15" customHeight="1" x14ac:dyDescent="0.25">
      <c r="A644" s="90"/>
      <c r="B644" s="89"/>
      <c r="C644" s="89"/>
      <c r="D644" s="91"/>
      <c r="E644" s="91"/>
      <c r="F644" s="297" t="str">
        <f t="shared" si="43"/>
        <v xml:space="preserve"> </v>
      </c>
      <c r="G644" s="297" t="str">
        <f t="shared" si="44"/>
        <v xml:space="preserve"> </v>
      </c>
      <c r="H644" s="297" t="str">
        <f t="shared" si="45"/>
        <v xml:space="preserve"> </v>
      </c>
      <c r="I644" s="297" t="str">
        <f t="shared" si="46"/>
        <v xml:space="preserve"> </v>
      </c>
    </row>
    <row r="645" spans="1:9" ht="15" customHeight="1" x14ac:dyDescent="0.25">
      <c r="A645" s="90"/>
      <c r="B645" s="89"/>
      <c r="C645" s="89"/>
      <c r="D645" s="91"/>
      <c r="E645" s="91"/>
      <c r="F645" s="297" t="str">
        <f t="shared" si="43"/>
        <v xml:space="preserve"> </v>
      </c>
      <c r="G645" s="297" t="str">
        <f t="shared" si="44"/>
        <v xml:space="preserve"> </v>
      </c>
      <c r="H645" s="297" t="str">
        <f t="shared" si="45"/>
        <v xml:space="preserve"> </v>
      </c>
      <c r="I645" s="297" t="str">
        <f t="shared" si="46"/>
        <v xml:space="preserve"> </v>
      </c>
    </row>
    <row r="646" spans="1:9" ht="15" customHeight="1" x14ac:dyDescent="0.25">
      <c r="A646" s="90"/>
      <c r="B646" s="89"/>
      <c r="C646" s="89"/>
      <c r="D646" s="91"/>
      <c r="E646" s="91"/>
      <c r="F646" s="297" t="str">
        <f t="shared" si="43"/>
        <v xml:space="preserve"> </v>
      </c>
      <c r="G646" s="297" t="str">
        <f t="shared" si="44"/>
        <v xml:space="preserve"> </v>
      </c>
      <c r="H646" s="297" t="str">
        <f t="shared" si="45"/>
        <v xml:space="preserve"> </v>
      </c>
      <c r="I646" s="297" t="str">
        <f t="shared" si="46"/>
        <v xml:space="preserve"> </v>
      </c>
    </row>
    <row r="647" spans="1:9" ht="15" customHeight="1" x14ac:dyDescent="0.25">
      <c r="A647" s="90"/>
      <c r="B647" s="89"/>
      <c r="C647" s="89"/>
      <c r="D647" s="91"/>
      <c r="E647" s="91"/>
      <c r="F647" s="297" t="str">
        <f t="shared" si="43"/>
        <v xml:space="preserve"> </v>
      </c>
      <c r="G647" s="297" t="str">
        <f t="shared" si="44"/>
        <v xml:space="preserve"> </v>
      </c>
      <c r="H647" s="297" t="str">
        <f t="shared" si="45"/>
        <v xml:space="preserve"> </v>
      </c>
      <c r="I647" s="297" t="str">
        <f t="shared" si="46"/>
        <v xml:space="preserve"> </v>
      </c>
    </row>
    <row r="648" spans="1:9" ht="15" customHeight="1" x14ac:dyDescent="0.25">
      <c r="A648" s="90"/>
      <c r="B648" s="89"/>
      <c r="C648" s="89"/>
      <c r="D648" s="91"/>
      <c r="E648" s="91"/>
      <c r="F648" s="297" t="str">
        <f t="shared" si="43"/>
        <v xml:space="preserve"> </v>
      </c>
      <c r="G648" s="297" t="str">
        <f t="shared" si="44"/>
        <v xml:space="preserve"> </v>
      </c>
      <c r="H648" s="297" t="str">
        <f t="shared" si="45"/>
        <v xml:space="preserve"> </v>
      </c>
      <c r="I648" s="297" t="str">
        <f t="shared" si="46"/>
        <v xml:space="preserve"> </v>
      </c>
    </row>
    <row r="649" spans="1:9" ht="15" customHeight="1" x14ac:dyDescent="0.25">
      <c r="A649" s="90"/>
      <c r="B649" s="89"/>
      <c r="C649" s="89"/>
      <c r="D649" s="91"/>
      <c r="E649" s="91"/>
      <c r="F649" s="297" t="str">
        <f t="shared" si="43"/>
        <v xml:space="preserve"> </v>
      </c>
      <c r="G649" s="297" t="str">
        <f t="shared" si="44"/>
        <v xml:space="preserve"> </v>
      </c>
      <c r="H649" s="297" t="str">
        <f t="shared" si="45"/>
        <v xml:space="preserve"> </v>
      </c>
      <c r="I649" s="297" t="str">
        <f t="shared" si="46"/>
        <v xml:space="preserve"> </v>
      </c>
    </row>
    <row r="650" spans="1:9" ht="15" customHeight="1" x14ac:dyDescent="0.25">
      <c r="A650" s="90"/>
      <c r="B650" s="89"/>
      <c r="C650" s="89"/>
      <c r="D650" s="91"/>
      <c r="E650" s="91"/>
      <c r="F650" s="297" t="str">
        <f t="shared" si="43"/>
        <v xml:space="preserve"> </v>
      </c>
      <c r="G650" s="297" t="str">
        <f t="shared" si="44"/>
        <v xml:space="preserve"> </v>
      </c>
      <c r="H650" s="297" t="str">
        <f t="shared" si="45"/>
        <v xml:space="preserve"> </v>
      </c>
      <c r="I650" s="297" t="str">
        <f t="shared" si="46"/>
        <v xml:space="preserve"> </v>
      </c>
    </row>
    <row r="651" spans="1:9" ht="15" customHeight="1" x14ac:dyDescent="0.25">
      <c r="A651" s="90"/>
      <c r="B651" s="89"/>
      <c r="C651" s="89"/>
      <c r="D651" s="91"/>
      <c r="E651" s="91"/>
      <c r="F651" s="297" t="str">
        <f t="shared" si="43"/>
        <v xml:space="preserve"> </v>
      </c>
      <c r="G651" s="297" t="str">
        <f t="shared" si="44"/>
        <v xml:space="preserve"> </v>
      </c>
      <c r="H651" s="297" t="str">
        <f t="shared" si="45"/>
        <v xml:space="preserve"> </v>
      </c>
      <c r="I651" s="297" t="str">
        <f t="shared" si="46"/>
        <v xml:space="preserve"> </v>
      </c>
    </row>
    <row r="652" spans="1:9" ht="15" customHeight="1" x14ac:dyDescent="0.25">
      <c r="A652" s="90"/>
      <c r="B652" s="89"/>
      <c r="C652" s="89"/>
      <c r="D652" s="91"/>
      <c r="E652" s="91"/>
      <c r="F652" s="297" t="str">
        <f t="shared" si="43"/>
        <v xml:space="preserve"> </v>
      </c>
      <c r="G652" s="297" t="str">
        <f t="shared" si="44"/>
        <v xml:space="preserve"> </v>
      </c>
      <c r="H652" s="297" t="str">
        <f t="shared" si="45"/>
        <v xml:space="preserve"> </v>
      </c>
      <c r="I652" s="297" t="str">
        <f t="shared" si="46"/>
        <v xml:space="preserve"> </v>
      </c>
    </row>
    <row r="653" spans="1:9" ht="15" customHeight="1" x14ac:dyDescent="0.25">
      <c r="A653" s="90"/>
      <c r="B653" s="89"/>
      <c r="C653" s="89"/>
      <c r="D653" s="91"/>
      <c r="E653" s="91"/>
      <c r="F653" s="297" t="str">
        <f t="shared" si="43"/>
        <v xml:space="preserve"> </v>
      </c>
      <c r="G653" s="297" t="str">
        <f t="shared" si="44"/>
        <v xml:space="preserve"> </v>
      </c>
      <c r="H653" s="297" t="str">
        <f t="shared" si="45"/>
        <v xml:space="preserve"> </v>
      </c>
      <c r="I653" s="297" t="str">
        <f t="shared" si="46"/>
        <v xml:space="preserve"> </v>
      </c>
    </row>
    <row r="654" spans="1:9" ht="15" customHeight="1" x14ac:dyDescent="0.25">
      <c r="A654" s="90"/>
      <c r="B654" s="89"/>
      <c r="C654" s="89"/>
      <c r="D654" s="91"/>
      <c r="E654" s="91"/>
      <c r="F654" s="297" t="str">
        <f t="shared" si="43"/>
        <v xml:space="preserve"> </v>
      </c>
      <c r="G654" s="297" t="str">
        <f t="shared" si="44"/>
        <v xml:space="preserve"> </v>
      </c>
      <c r="H654" s="297" t="str">
        <f t="shared" si="45"/>
        <v xml:space="preserve"> </v>
      </c>
      <c r="I654" s="297" t="str">
        <f t="shared" si="46"/>
        <v xml:space="preserve"> </v>
      </c>
    </row>
    <row r="655" spans="1:9" ht="15" customHeight="1" x14ac:dyDescent="0.25">
      <c r="A655" s="90"/>
      <c r="B655" s="89"/>
      <c r="C655" s="89"/>
      <c r="D655" s="91"/>
      <c r="E655" s="91"/>
      <c r="F655" s="297" t="str">
        <f t="shared" si="43"/>
        <v xml:space="preserve"> </v>
      </c>
      <c r="G655" s="297" t="str">
        <f t="shared" si="44"/>
        <v xml:space="preserve"> </v>
      </c>
      <c r="H655" s="297" t="str">
        <f t="shared" si="45"/>
        <v xml:space="preserve"> </v>
      </c>
      <c r="I655" s="297" t="str">
        <f t="shared" si="46"/>
        <v xml:space="preserve"> </v>
      </c>
    </row>
    <row r="656" spans="1:9" ht="15" customHeight="1" x14ac:dyDescent="0.25">
      <c r="A656" s="90"/>
      <c r="B656" s="89"/>
      <c r="C656" s="89"/>
      <c r="D656" s="91"/>
      <c r="E656" s="91"/>
      <c r="F656" s="297" t="str">
        <f t="shared" si="43"/>
        <v xml:space="preserve"> </v>
      </c>
      <c r="G656" s="297" t="str">
        <f t="shared" si="44"/>
        <v xml:space="preserve"> </v>
      </c>
      <c r="H656" s="297" t="str">
        <f t="shared" si="45"/>
        <v xml:space="preserve"> </v>
      </c>
      <c r="I656" s="297" t="str">
        <f t="shared" si="46"/>
        <v xml:space="preserve"> </v>
      </c>
    </row>
    <row r="657" spans="1:9" ht="15" customHeight="1" x14ac:dyDescent="0.25">
      <c r="A657" s="90"/>
      <c r="B657" s="89"/>
      <c r="C657" s="89"/>
      <c r="D657" s="91"/>
      <c r="E657" s="91"/>
      <c r="F657" s="297" t="str">
        <f t="shared" si="43"/>
        <v xml:space="preserve"> </v>
      </c>
      <c r="G657" s="297" t="str">
        <f t="shared" si="44"/>
        <v xml:space="preserve"> </v>
      </c>
      <c r="H657" s="297" t="str">
        <f t="shared" si="45"/>
        <v xml:space="preserve"> </v>
      </c>
      <c r="I657" s="297" t="str">
        <f t="shared" si="46"/>
        <v xml:space="preserve"> </v>
      </c>
    </row>
    <row r="658" spans="1:9" ht="15" customHeight="1" x14ac:dyDescent="0.25">
      <c r="A658" s="90"/>
      <c r="B658" s="89"/>
      <c r="C658" s="89"/>
      <c r="D658" s="91"/>
      <c r="E658" s="91"/>
      <c r="F658" s="297" t="str">
        <f t="shared" si="43"/>
        <v xml:space="preserve"> </v>
      </c>
      <c r="G658" s="297" t="str">
        <f t="shared" si="44"/>
        <v xml:space="preserve"> </v>
      </c>
      <c r="H658" s="297" t="str">
        <f t="shared" si="45"/>
        <v xml:space="preserve"> </v>
      </c>
      <c r="I658" s="297" t="str">
        <f t="shared" si="46"/>
        <v xml:space="preserve"> </v>
      </c>
    </row>
    <row r="659" spans="1:9" ht="15" customHeight="1" x14ac:dyDescent="0.25">
      <c r="A659" s="90"/>
      <c r="B659" s="89"/>
      <c r="C659" s="89"/>
      <c r="D659" s="91"/>
      <c r="E659" s="91"/>
      <c r="F659" s="297" t="str">
        <f t="shared" si="43"/>
        <v xml:space="preserve"> </v>
      </c>
      <c r="G659" s="297" t="str">
        <f t="shared" si="44"/>
        <v xml:space="preserve"> </v>
      </c>
      <c r="H659" s="297" t="str">
        <f t="shared" si="45"/>
        <v xml:space="preserve"> </v>
      </c>
      <c r="I659" s="297" t="str">
        <f t="shared" si="46"/>
        <v xml:space="preserve"> </v>
      </c>
    </row>
    <row r="660" spans="1:9" ht="15" customHeight="1" x14ac:dyDescent="0.25">
      <c r="A660" s="90"/>
      <c r="B660" s="89"/>
      <c r="C660" s="89"/>
      <c r="D660" s="91"/>
      <c r="E660" s="91"/>
      <c r="F660" s="297" t="str">
        <f t="shared" si="43"/>
        <v xml:space="preserve"> </v>
      </c>
      <c r="G660" s="297" t="str">
        <f t="shared" si="44"/>
        <v xml:space="preserve"> </v>
      </c>
      <c r="H660" s="297" t="str">
        <f t="shared" si="45"/>
        <v xml:space="preserve"> </v>
      </c>
      <c r="I660" s="297" t="str">
        <f t="shared" si="46"/>
        <v xml:space="preserve"> </v>
      </c>
    </row>
    <row r="661" spans="1:9" ht="15" customHeight="1" x14ac:dyDescent="0.25">
      <c r="A661" s="90"/>
      <c r="B661" s="89"/>
      <c r="C661" s="89"/>
      <c r="D661" s="91"/>
      <c r="E661" s="91"/>
      <c r="F661" s="297" t="str">
        <f t="shared" si="43"/>
        <v xml:space="preserve"> </v>
      </c>
      <c r="G661" s="297" t="str">
        <f t="shared" si="44"/>
        <v xml:space="preserve"> </v>
      </c>
      <c r="H661" s="297" t="str">
        <f t="shared" si="45"/>
        <v xml:space="preserve"> </v>
      </c>
      <c r="I661" s="297" t="str">
        <f t="shared" si="46"/>
        <v xml:space="preserve"> </v>
      </c>
    </row>
    <row r="662" spans="1:9" ht="15" customHeight="1" x14ac:dyDescent="0.25">
      <c r="A662" s="90"/>
      <c r="B662" s="89"/>
      <c r="C662" s="89"/>
      <c r="D662" s="91"/>
      <c r="E662" s="91"/>
      <c r="F662" s="297" t="str">
        <f t="shared" si="43"/>
        <v xml:space="preserve"> </v>
      </c>
      <c r="G662" s="297" t="str">
        <f t="shared" si="44"/>
        <v xml:space="preserve"> </v>
      </c>
      <c r="H662" s="297" t="str">
        <f t="shared" si="45"/>
        <v xml:space="preserve"> </v>
      </c>
      <c r="I662" s="297" t="str">
        <f t="shared" si="46"/>
        <v xml:space="preserve"> </v>
      </c>
    </row>
    <row r="663" spans="1:9" ht="15" customHeight="1" x14ac:dyDescent="0.25">
      <c r="A663" s="90"/>
      <c r="B663" s="89"/>
      <c r="C663" s="89"/>
      <c r="D663" s="91"/>
      <c r="E663" s="91"/>
      <c r="F663" s="297" t="str">
        <f t="shared" si="43"/>
        <v xml:space="preserve"> </v>
      </c>
      <c r="G663" s="297" t="str">
        <f t="shared" si="44"/>
        <v xml:space="preserve"> </v>
      </c>
      <c r="H663" s="297" t="str">
        <f t="shared" si="45"/>
        <v xml:space="preserve"> </v>
      </c>
      <c r="I663" s="297" t="str">
        <f t="shared" si="46"/>
        <v xml:space="preserve"> </v>
      </c>
    </row>
    <row r="664" spans="1:9" ht="15" customHeight="1" x14ac:dyDescent="0.25">
      <c r="A664" s="90"/>
      <c r="B664" s="89"/>
      <c r="C664" s="89"/>
      <c r="D664" s="91"/>
      <c r="E664" s="91"/>
      <c r="F664" s="297" t="str">
        <f t="shared" si="43"/>
        <v xml:space="preserve"> </v>
      </c>
      <c r="G664" s="297" t="str">
        <f t="shared" si="44"/>
        <v xml:space="preserve"> </v>
      </c>
      <c r="H664" s="297" t="str">
        <f t="shared" si="45"/>
        <v xml:space="preserve"> </v>
      </c>
      <c r="I664" s="297" t="str">
        <f t="shared" si="46"/>
        <v xml:space="preserve"> </v>
      </c>
    </row>
    <row r="665" spans="1:9" ht="15" customHeight="1" x14ac:dyDescent="0.25">
      <c r="A665" s="90"/>
      <c r="B665" s="89"/>
      <c r="C665" s="89"/>
      <c r="D665" s="91"/>
      <c r="E665" s="91"/>
      <c r="F665" s="297" t="str">
        <f t="shared" si="43"/>
        <v xml:space="preserve"> </v>
      </c>
      <c r="G665" s="297" t="str">
        <f t="shared" si="44"/>
        <v xml:space="preserve"> </v>
      </c>
      <c r="H665" s="297" t="str">
        <f t="shared" si="45"/>
        <v xml:space="preserve"> </v>
      </c>
      <c r="I665" s="297" t="str">
        <f t="shared" si="46"/>
        <v xml:space="preserve"> </v>
      </c>
    </row>
    <row r="666" spans="1:9" ht="15" customHeight="1" x14ac:dyDescent="0.25">
      <c r="A666" s="90"/>
      <c r="B666" s="89"/>
      <c r="C666" s="89"/>
      <c r="D666" s="91"/>
      <c r="E666" s="91"/>
      <c r="F666" s="297" t="str">
        <f t="shared" si="43"/>
        <v xml:space="preserve"> </v>
      </c>
      <c r="G666" s="297" t="str">
        <f t="shared" si="44"/>
        <v xml:space="preserve"> </v>
      </c>
      <c r="H666" s="297" t="str">
        <f t="shared" si="45"/>
        <v xml:space="preserve"> </v>
      </c>
      <c r="I666" s="297" t="str">
        <f t="shared" si="46"/>
        <v xml:space="preserve"> </v>
      </c>
    </row>
    <row r="667" spans="1:9" ht="15" customHeight="1" x14ac:dyDescent="0.25">
      <c r="A667" s="90"/>
      <c r="B667" s="89"/>
      <c r="C667" s="89"/>
      <c r="D667" s="91"/>
      <c r="E667" s="91"/>
      <c r="F667" s="297" t="str">
        <f t="shared" si="43"/>
        <v xml:space="preserve"> </v>
      </c>
      <c r="G667" s="297" t="str">
        <f t="shared" si="44"/>
        <v xml:space="preserve"> </v>
      </c>
      <c r="H667" s="297" t="str">
        <f t="shared" si="45"/>
        <v xml:space="preserve"> </v>
      </c>
      <c r="I667" s="297" t="str">
        <f t="shared" si="46"/>
        <v xml:space="preserve"> </v>
      </c>
    </row>
    <row r="668" spans="1:9" ht="15" customHeight="1" x14ac:dyDescent="0.25">
      <c r="A668" s="90"/>
      <c r="B668" s="89"/>
      <c r="C668" s="89"/>
      <c r="D668" s="91"/>
      <c r="E668" s="91"/>
      <c r="F668" s="297" t="str">
        <f t="shared" si="43"/>
        <v xml:space="preserve"> </v>
      </c>
      <c r="G668" s="297" t="str">
        <f t="shared" si="44"/>
        <v xml:space="preserve"> </v>
      </c>
      <c r="H668" s="297" t="str">
        <f t="shared" si="45"/>
        <v xml:space="preserve"> </v>
      </c>
      <c r="I668" s="297" t="str">
        <f t="shared" si="46"/>
        <v xml:space="preserve"> </v>
      </c>
    </row>
    <row r="669" spans="1:9" ht="15" customHeight="1" x14ac:dyDescent="0.25">
      <c r="A669" s="90"/>
      <c r="B669" s="89"/>
      <c r="C669" s="89"/>
      <c r="D669" s="91"/>
      <c r="E669" s="91"/>
      <c r="F669" s="297" t="str">
        <f t="shared" si="43"/>
        <v xml:space="preserve"> </v>
      </c>
      <c r="G669" s="297" t="str">
        <f t="shared" si="44"/>
        <v xml:space="preserve"> </v>
      </c>
      <c r="H669" s="297" t="str">
        <f t="shared" si="45"/>
        <v xml:space="preserve"> </v>
      </c>
      <c r="I669" s="297" t="str">
        <f t="shared" si="46"/>
        <v xml:space="preserve"> </v>
      </c>
    </row>
    <row r="670" spans="1:9" ht="15" customHeight="1" x14ac:dyDescent="0.25">
      <c r="A670" s="90"/>
      <c r="B670" s="89"/>
      <c r="C670" s="89"/>
      <c r="D670" s="91"/>
      <c r="E670" s="91"/>
      <c r="F670" s="297" t="str">
        <f t="shared" si="43"/>
        <v xml:space="preserve"> </v>
      </c>
      <c r="G670" s="297" t="str">
        <f t="shared" si="44"/>
        <v xml:space="preserve"> </v>
      </c>
      <c r="H670" s="297" t="str">
        <f t="shared" si="45"/>
        <v xml:space="preserve"> </v>
      </c>
      <c r="I670" s="297" t="str">
        <f t="shared" si="46"/>
        <v xml:space="preserve"> </v>
      </c>
    </row>
    <row r="671" spans="1:9" ht="15" customHeight="1" x14ac:dyDescent="0.25">
      <c r="A671" s="90"/>
      <c r="B671" s="89"/>
      <c r="C671" s="89"/>
      <c r="D671" s="91"/>
      <c r="E671" s="91"/>
      <c r="F671" s="297" t="str">
        <f t="shared" si="43"/>
        <v xml:space="preserve"> </v>
      </c>
      <c r="G671" s="297" t="str">
        <f t="shared" si="44"/>
        <v xml:space="preserve"> </v>
      </c>
      <c r="H671" s="297" t="str">
        <f t="shared" si="45"/>
        <v xml:space="preserve"> </v>
      </c>
      <c r="I671" s="297" t="str">
        <f t="shared" si="46"/>
        <v xml:space="preserve"> </v>
      </c>
    </row>
    <row r="672" spans="1:9" ht="15" customHeight="1" x14ac:dyDescent="0.25">
      <c r="A672" s="90"/>
      <c r="B672" s="89"/>
      <c r="C672" s="89"/>
      <c r="D672" s="91"/>
      <c r="E672" s="91"/>
      <c r="F672" s="297" t="str">
        <f t="shared" si="43"/>
        <v xml:space="preserve"> </v>
      </c>
      <c r="G672" s="297" t="str">
        <f t="shared" si="44"/>
        <v xml:space="preserve"> </v>
      </c>
      <c r="H672" s="297" t="str">
        <f t="shared" si="45"/>
        <v xml:space="preserve"> </v>
      </c>
      <c r="I672" s="297" t="str">
        <f t="shared" si="46"/>
        <v xml:space="preserve"> </v>
      </c>
    </row>
    <row r="673" spans="1:9" ht="15" customHeight="1" x14ac:dyDescent="0.25">
      <c r="A673" s="90"/>
      <c r="B673" s="89"/>
      <c r="C673" s="89"/>
      <c r="D673" s="91"/>
      <c r="E673" s="91"/>
      <c r="F673" s="297" t="str">
        <f t="shared" si="43"/>
        <v xml:space="preserve"> </v>
      </c>
      <c r="G673" s="297" t="str">
        <f t="shared" si="44"/>
        <v xml:space="preserve"> </v>
      </c>
      <c r="H673" s="297" t="str">
        <f t="shared" si="45"/>
        <v xml:space="preserve"> </v>
      </c>
      <c r="I673" s="297" t="str">
        <f t="shared" si="46"/>
        <v xml:space="preserve"> </v>
      </c>
    </row>
    <row r="674" spans="1:9" ht="15" customHeight="1" x14ac:dyDescent="0.25">
      <c r="A674" s="90"/>
      <c r="B674" s="89"/>
      <c r="C674" s="89"/>
      <c r="D674" s="91"/>
      <c r="E674" s="91"/>
      <c r="F674" s="297" t="str">
        <f t="shared" si="43"/>
        <v xml:space="preserve"> </v>
      </c>
      <c r="G674" s="297" t="str">
        <f t="shared" si="44"/>
        <v xml:space="preserve"> </v>
      </c>
      <c r="H674" s="297" t="str">
        <f t="shared" si="45"/>
        <v xml:space="preserve"> </v>
      </c>
      <c r="I674" s="297" t="str">
        <f t="shared" si="46"/>
        <v xml:space="preserve"> </v>
      </c>
    </row>
    <row r="675" spans="1:9" ht="15" customHeight="1" x14ac:dyDescent="0.25">
      <c r="A675" s="90"/>
      <c r="B675" s="89"/>
      <c r="C675" s="89"/>
      <c r="D675" s="91"/>
      <c r="E675" s="91"/>
      <c r="F675" s="297" t="str">
        <f t="shared" si="43"/>
        <v xml:space="preserve"> </v>
      </c>
      <c r="G675" s="297" t="str">
        <f t="shared" si="44"/>
        <v xml:space="preserve"> </v>
      </c>
      <c r="H675" s="297" t="str">
        <f t="shared" si="45"/>
        <v xml:space="preserve"> </v>
      </c>
      <c r="I675" s="297" t="str">
        <f t="shared" si="46"/>
        <v xml:space="preserve"> </v>
      </c>
    </row>
    <row r="676" spans="1:9" ht="15" customHeight="1" x14ac:dyDescent="0.25">
      <c r="A676" s="90"/>
      <c r="B676" s="89"/>
      <c r="C676" s="89"/>
      <c r="D676" s="91"/>
      <c r="E676" s="91"/>
      <c r="F676" s="297" t="str">
        <f t="shared" si="43"/>
        <v xml:space="preserve"> </v>
      </c>
      <c r="G676" s="297" t="str">
        <f t="shared" si="44"/>
        <v xml:space="preserve"> </v>
      </c>
      <c r="H676" s="297" t="str">
        <f t="shared" si="45"/>
        <v xml:space="preserve"> </v>
      </c>
      <c r="I676" s="297" t="str">
        <f t="shared" si="46"/>
        <v xml:space="preserve"> </v>
      </c>
    </row>
    <row r="677" spans="1:9" ht="15" customHeight="1" x14ac:dyDescent="0.25">
      <c r="A677" s="90"/>
      <c r="B677" s="89"/>
      <c r="C677" s="89"/>
      <c r="D677" s="91"/>
      <c r="E677" s="91"/>
      <c r="F677" s="297" t="str">
        <f t="shared" si="43"/>
        <v xml:space="preserve"> </v>
      </c>
      <c r="G677" s="297" t="str">
        <f t="shared" si="44"/>
        <v xml:space="preserve"> </v>
      </c>
      <c r="H677" s="297" t="str">
        <f t="shared" si="45"/>
        <v xml:space="preserve"> </v>
      </c>
      <c r="I677" s="297" t="str">
        <f t="shared" si="46"/>
        <v xml:space="preserve"> </v>
      </c>
    </row>
    <row r="678" spans="1:9" ht="15" customHeight="1" x14ac:dyDescent="0.25">
      <c r="A678" s="90"/>
      <c r="B678" s="89"/>
      <c r="C678" s="89"/>
      <c r="D678" s="91"/>
      <c r="E678" s="91"/>
      <c r="F678" s="297" t="str">
        <f t="shared" si="43"/>
        <v xml:space="preserve"> </v>
      </c>
      <c r="G678" s="297" t="str">
        <f t="shared" si="44"/>
        <v xml:space="preserve"> </v>
      </c>
      <c r="H678" s="297" t="str">
        <f t="shared" si="45"/>
        <v xml:space="preserve"> </v>
      </c>
      <c r="I678" s="297" t="str">
        <f t="shared" si="46"/>
        <v xml:space="preserve"> </v>
      </c>
    </row>
    <row r="679" spans="1:9" ht="15" customHeight="1" x14ac:dyDescent="0.25">
      <c r="A679" s="90"/>
      <c r="B679" s="89"/>
      <c r="C679" s="89"/>
      <c r="D679" s="91"/>
      <c r="E679" s="91"/>
      <c r="F679" s="297" t="str">
        <f t="shared" si="43"/>
        <v xml:space="preserve"> </v>
      </c>
      <c r="G679" s="297" t="str">
        <f t="shared" si="44"/>
        <v xml:space="preserve"> </v>
      </c>
      <c r="H679" s="297" t="str">
        <f t="shared" si="45"/>
        <v xml:space="preserve"> </v>
      </c>
      <c r="I679" s="297" t="str">
        <f t="shared" si="46"/>
        <v xml:space="preserve"> </v>
      </c>
    </row>
    <row r="680" spans="1:9" ht="15" customHeight="1" x14ac:dyDescent="0.25">
      <c r="A680" s="90"/>
      <c r="B680" s="89"/>
      <c r="C680" s="89"/>
      <c r="D680" s="91"/>
      <c r="E680" s="91"/>
      <c r="F680" s="297" t="str">
        <f t="shared" si="43"/>
        <v xml:space="preserve"> </v>
      </c>
      <c r="G680" s="297" t="str">
        <f t="shared" si="44"/>
        <v xml:space="preserve"> </v>
      </c>
      <c r="H680" s="297" t="str">
        <f t="shared" si="45"/>
        <v xml:space="preserve"> </v>
      </c>
      <c r="I680" s="297" t="str">
        <f t="shared" si="46"/>
        <v xml:space="preserve"> </v>
      </c>
    </row>
    <row r="681" spans="1:9" ht="15" customHeight="1" x14ac:dyDescent="0.25">
      <c r="A681" s="90"/>
      <c r="B681" s="89"/>
      <c r="C681" s="89"/>
      <c r="D681" s="91"/>
      <c r="E681" s="91"/>
      <c r="F681" s="297" t="str">
        <f t="shared" si="43"/>
        <v xml:space="preserve"> </v>
      </c>
      <c r="G681" s="297" t="str">
        <f t="shared" si="44"/>
        <v xml:space="preserve"> </v>
      </c>
      <c r="H681" s="297" t="str">
        <f t="shared" si="45"/>
        <v xml:space="preserve"> </v>
      </c>
      <c r="I681" s="297" t="str">
        <f t="shared" si="46"/>
        <v xml:space="preserve"> </v>
      </c>
    </row>
    <row r="682" spans="1:9" ht="15" customHeight="1" x14ac:dyDescent="0.25">
      <c r="A682" s="90"/>
      <c r="B682" s="89"/>
      <c r="C682" s="89"/>
      <c r="D682" s="91"/>
      <c r="E682" s="91"/>
      <c r="F682" s="297" t="str">
        <f t="shared" si="43"/>
        <v xml:space="preserve"> </v>
      </c>
      <c r="G682" s="297" t="str">
        <f t="shared" si="44"/>
        <v xml:space="preserve"> </v>
      </c>
      <c r="H682" s="297" t="str">
        <f t="shared" si="45"/>
        <v xml:space="preserve"> </v>
      </c>
      <c r="I682" s="297" t="str">
        <f t="shared" si="46"/>
        <v xml:space="preserve"> </v>
      </c>
    </row>
    <row r="683" spans="1:9" ht="15" customHeight="1" x14ac:dyDescent="0.25">
      <c r="A683" s="90"/>
      <c r="B683" s="89"/>
      <c r="C683" s="89"/>
      <c r="D683" s="91"/>
      <c r="E683" s="91"/>
      <c r="F683" s="297" t="str">
        <f t="shared" si="43"/>
        <v xml:space="preserve"> </v>
      </c>
      <c r="G683" s="297" t="str">
        <f t="shared" si="44"/>
        <v xml:space="preserve"> </v>
      </c>
      <c r="H683" s="297" t="str">
        <f t="shared" si="45"/>
        <v xml:space="preserve"> </v>
      </c>
      <c r="I683" s="297" t="str">
        <f t="shared" si="46"/>
        <v xml:space="preserve"> </v>
      </c>
    </row>
    <row r="684" spans="1:9" ht="15" customHeight="1" x14ac:dyDescent="0.25">
      <c r="A684" s="90"/>
      <c r="B684" s="89"/>
      <c r="C684" s="89"/>
      <c r="D684" s="91"/>
      <c r="E684" s="91"/>
      <c r="F684" s="297" t="str">
        <f t="shared" si="43"/>
        <v xml:space="preserve"> </v>
      </c>
      <c r="G684" s="297" t="str">
        <f t="shared" si="44"/>
        <v xml:space="preserve"> </v>
      </c>
      <c r="H684" s="297" t="str">
        <f t="shared" si="45"/>
        <v xml:space="preserve"> </v>
      </c>
      <c r="I684" s="297" t="str">
        <f t="shared" si="46"/>
        <v xml:space="preserve"> </v>
      </c>
    </row>
    <row r="685" spans="1:9" ht="15" customHeight="1" x14ac:dyDescent="0.25">
      <c r="A685" s="90"/>
      <c r="B685" s="89"/>
      <c r="C685" s="89"/>
      <c r="D685" s="91"/>
      <c r="E685" s="91"/>
      <c r="F685" s="297" t="str">
        <f t="shared" si="43"/>
        <v xml:space="preserve"> </v>
      </c>
      <c r="G685" s="297" t="str">
        <f t="shared" si="44"/>
        <v xml:space="preserve"> </v>
      </c>
      <c r="H685" s="297" t="str">
        <f t="shared" si="45"/>
        <v xml:space="preserve"> </v>
      </c>
      <c r="I685" s="297" t="str">
        <f t="shared" si="46"/>
        <v xml:space="preserve"> </v>
      </c>
    </row>
    <row r="686" spans="1:9" ht="15" customHeight="1" x14ac:dyDescent="0.25">
      <c r="A686" s="90"/>
      <c r="B686" s="89"/>
      <c r="C686" s="89"/>
      <c r="D686" s="91"/>
      <c r="E686" s="91"/>
      <c r="F686" s="297" t="str">
        <f t="shared" si="43"/>
        <v xml:space="preserve"> </v>
      </c>
      <c r="G686" s="297" t="str">
        <f t="shared" si="44"/>
        <v xml:space="preserve"> </v>
      </c>
      <c r="H686" s="297" t="str">
        <f t="shared" si="45"/>
        <v xml:space="preserve"> </v>
      </c>
      <c r="I686" s="297" t="str">
        <f t="shared" si="46"/>
        <v xml:space="preserve"> </v>
      </c>
    </row>
    <row r="687" spans="1:9" ht="15" customHeight="1" x14ac:dyDescent="0.25">
      <c r="A687" s="90"/>
      <c r="B687" s="89"/>
      <c r="C687" s="89"/>
      <c r="D687" s="91"/>
      <c r="E687" s="91"/>
      <c r="F687" s="297" t="str">
        <f t="shared" ref="F687:F750" si="47">(IF(OR(D687="",E687="",D687=" ",E687=" ")," ",D687*E687))</f>
        <v xml:space="preserve"> </v>
      </c>
      <c r="G687" s="297" t="str">
        <f t="shared" ref="G687:G750" si="48">IF(F687=" "," ",F687-H687-I687)</f>
        <v xml:space="preserve"> </v>
      </c>
      <c r="H687" s="297" t="str">
        <f t="shared" ref="H687:H750" si="49">IF(C687=" ",0,IF(F687=" "," ",F687*C687/100))</f>
        <v xml:space="preserve"> </v>
      </c>
      <c r="I687" s="297" t="str">
        <f t="shared" ref="I687:I750" si="50">IF(F687=" "," ",F687*B687/100)</f>
        <v xml:space="preserve"> </v>
      </c>
    </row>
    <row r="688" spans="1:9" ht="15" customHeight="1" x14ac:dyDescent="0.25">
      <c r="A688" s="90"/>
      <c r="B688" s="89"/>
      <c r="C688" s="89"/>
      <c r="D688" s="91"/>
      <c r="E688" s="91"/>
      <c r="F688" s="297" t="str">
        <f t="shared" si="47"/>
        <v xml:space="preserve"> </v>
      </c>
      <c r="G688" s="297" t="str">
        <f t="shared" si="48"/>
        <v xml:space="preserve"> </v>
      </c>
      <c r="H688" s="297" t="str">
        <f t="shared" si="49"/>
        <v xml:space="preserve"> </v>
      </c>
      <c r="I688" s="297" t="str">
        <f t="shared" si="50"/>
        <v xml:space="preserve"> </v>
      </c>
    </row>
    <row r="689" spans="1:9" ht="15" customHeight="1" x14ac:dyDescent="0.25">
      <c r="A689" s="90"/>
      <c r="B689" s="89"/>
      <c r="C689" s="89"/>
      <c r="D689" s="91"/>
      <c r="E689" s="91"/>
      <c r="F689" s="297" t="str">
        <f t="shared" si="47"/>
        <v xml:space="preserve"> </v>
      </c>
      <c r="G689" s="297" t="str">
        <f t="shared" si="48"/>
        <v xml:space="preserve"> </v>
      </c>
      <c r="H689" s="297" t="str">
        <f t="shared" si="49"/>
        <v xml:space="preserve"> </v>
      </c>
      <c r="I689" s="297" t="str">
        <f t="shared" si="50"/>
        <v xml:space="preserve"> </v>
      </c>
    </row>
    <row r="690" spans="1:9" ht="15" customHeight="1" x14ac:dyDescent="0.25">
      <c r="A690" s="90"/>
      <c r="B690" s="89"/>
      <c r="C690" s="89"/>
      <c r="D690" s="91"/>
      <c r="E690" s="91"/>
      <c r="F690" s="297" t="str">
        <f t="shared" si="47"/>
        <v xml:space="preserve"> </v>
      </c>
      <c r="G690" s="297" t="str">
        <f t="shared" si="48"/>
        <v xml:space="preserve"> </v>
      </c>
      <c r="H690" s="297" t="str">
        <f t="shared" si="49"/>
        <v xml:space="preserve"> </v>
      </c>
      <c r="I690" s="297" t="str">
        <f t="shared" si="50"/>
        <v xml:space="preserve"> </v>
      </c>
    </row>
    <row r="691" spans="1:9" ht="15" customHeight="1" x14ac:dyDescent="0.25">
      <c r="A691" s="90"/>
      <c r="B691" s="89"/>
      <c r="C691" s="89"/>
      <c r="D691" s="91"/>
      <c r="E691" s="91"/>
      <c r="F691" s="297" t="str">
        <f t="shared" si="47"/>
        <v xml:space="preserve"> </v>
      </c>
      <c r="G691" s="297" t="str">
        <f t="shared" si="48"/>
        <v xml:space="preserve"> </v>
      </c>
      <c r="H691" s="297" t="str">
        <f t="shared" si="49"/>
        <v xml:space="preserve"> </v>
      </c>
      <c r="I691" s="297" t="str">
        <f t="shared" si="50"/>
        <v xml:space="preserve"> </v>
      </c>
    </row>
    <row r="692" spans="1:9" ht="15" customHeight="1" x14ac:dyDescent="0.25">
      <c r="A692" s="90"/>
      <c r="B692" s="89"/>
      <c r="C692" s="89"/>
      <c r="D692" s="91"/>
      <c r="E692" s="91"/>
      <c r="F692" s="297" t="str">
        <f t="shared" si="47"/>
        <v xml:space="preserve"> </v>
      </c>
      <c r="G692" s="297" t="str">
        <f t="shared" si="48"/>
        <v xml:space="preserve"> </v>
      </c>
      <c r="H692" s="297" t="str">
        <f t="shared" si="49"/>
        <v xml:space="preserve"> </v>
      </c>
      <c r="I692" s="297" t="str">
        <f t="shared" si="50"/>
        <v xml:space="preserve"> </v>
      </c>
    </row>
    <row r="693" spans="1:9" ht="15" customHeight="1" x14ac:dyDescent="0.25">
      <c r="A693" s="90"/>
      <c r="B693" s="89"/>
      <c r="C693" s="89"/>
      <c r="D693" s="91"/>
      <c r="E693" s="91"/>
      <c r="F693" s="297" t="str">
        <f t="shared" si="47"/>
        <v xml:space="preserve"> </v>
      </c>
      <c r="G693" s="297" t="str">
        <f t="shared" si="48"/>
        <v xml:space="preserve"> </v>
      </c>
      <c r="H693" s="297" t="str">
        <f t="shared" si="49"/>
        <v xml:space="preserve"> </v>
      </c>
      <c r="I693" s="297" t="str">
        <f t="shared" si="50"/>
        <v xml:space="preserve"> </v>
      </c>
    </row>
    <row r="694" spans="1:9" ht="15" customHeight="1" x14ac:dyDescent="0.25">
      <c r="A694" s="90"/>
      <c r="B694" s="89"/>
      <c r="C694" s="89"/>
      <c r="D694" s="91"/>
      <c r="E694" s="91"/>
      <c r="F694" s="297" t="str">
        <f t="shared" si="47"/>
        <v xml:space="preserve"> </v>
      </c>
      <c r="G694" s="297" t="str">
        <f t="shared" si="48"/>
        <v xml:space="preserve"> </v>
      </c>
      <c r="H694" s="297" t="str">
        <f t="shared" si="49"/>
        <v xml:space="preserve"> </v>
      </c>
      <c r="I694" s="297" t="str">
        <f t="shared" si="50"/>
        <v xml:space="preserve"> </v>
      </c>
    </row>
    <row r="695" spans="1:9" ht="15" customHeight="1" x14ac:dyDescent="0.25">
      <c r="A695" s="90"/>
      <c r="B695" s="89"/>
      <c r="C695" s="89"/>
      <c r="D695" s="91"/>
      <c r="E695" s="91"/>
      <c r="F695" s="297" t="str">
        <f t="shared" si="47"/>
        <v xml:space="preserve"> </v>
      </c>
      <c r="G695" s="297" t="str">
        <f t="shared" si="48"/>
        <v xml:space="preserve"> </v>
      </c>
      <c r="H695" s="297" t="str">
        <f t="shared" si="49"/>
        <v xml:space="preserve"> </v>
      </c>
      <c r="I695" s="297" t="str">
        <f t="shared" si="50"/>
        <v xml:space="preserve"> </v>
      </c>
    </row>
    <row r="696" spans="1:9" ht="15" customHeight="1" x14ac:dyDescent="0.25">
      <c r="A696" s="90"/>
      <c r="B696" s="89"/>
      <c r="C696" s="89"/>
      <c r="D696" s="91"/>
      <c r="E696" s="91"/>
      <c r="F696" s="297" t="str">
        <f t="shared" si="47"/>
        <v xml:space="preserve"> </v>
      </c>
      <c r="G696" s="297" t="str">
        <f t="shared" si="48"/>
        <v xml:space="preserve"> </v>
      </c>
      <c r="H696" s="297" t="str">
        <f t="shared" si="49"/>
        <v xml:space="preserve"> </v>
      </c>
      <c r="I696" s="297" t="str">
        <f t="shared" si="50"/>
        <v xml:space="preserve"> </v>
      </c>
    </row>
    <row r="697" spans="1:9" ht="15" customHeight="1" x14ac:dyDescent="0.25">
      <c r="A697" s="90"/>
      <c r="B697" s="89"/>
      <c r="C697" s="89"/>
      <c r="D697" s="91"/>
      <c r="E697" s="91"/>
      <c r="F697" s="297" t="str">
        <f t="shared" si="47"/>
        <v xml:space="preserve"> </v>
      </c>
      <c r="G697" s="297" t="str">
        <f t="shared" si="48"/>
        <v xml:space="preserve"> </v>
      </c>
      <c r="H697" s="297" t="str">
        <f t="shared" si="49"/>
        <v xml:space="preserve"> </v>
      </c>
      <c r="I697" s="297" t="str">
        <f t="shared" si="50"/>
        <v xml:space="preserve"> </v>
      </c>
    </row>
    <row r="698" spans="1:9" ht="15" customHeight="1" x14ac:dyDescent="0.25">
      <c r="A698" s="90"/>
      <c r="B698" s="89"/>
      <c r="C698" s="89"/>
      <c r="D698" s="91"/>
      <c r="E698" s="91"/>
      <c r="F698" s="297" t="str">
        <f t="shared" si="47"/>
        <v xml:space="preserve"> </v>
      </c>
      <c r="G698" s="297" t="str">
        <f t="shared" si="48"/>
        <v xml:space="preserve"> </v>
      </c>
      <c r="H698" s="297" t="str">
        <f t="shared" si="49"/>
        <v xml:space="preserve"> </v>
      </c>
      <c r="I698" s="297" t="str">
        <f t="shared" si="50"/>
        <v xml:space="preserve"> </v>
      </c>
    </row>
    <row r="699" spans="1:9" ht="15" customHeight="1" x14ac:dyDescent="0.25">
      <c r="A699" s="90"/>
      <c r="B699" s="89"/>
      <c r="C699" s="89"/>
      <c r="D699" s="91"/>
      <c r="E699" s="91"/>
      <c r="F699" s="297" t="str">
        <f t="shared" si="47"/>
        <v xml:space="preserve"> </v>
      </c>
      <c r="G699" s="297" t="str">
        <f t="shared" si="48"/>
        <v xml:space="preserve"> </v>
      </c>
      <c r="H699" s="297" t="str">
        <f t="shared" si="49"/>
        <v xml:space="preserve"> </v>
      </c>
      <c r="I699" s="297" t="str">
        <f t="shared" si="50"/>
        <v xml:space="preserve"> </v>
      </c>
    </row>
    <row r="700" spans="1:9" ht="15" customHeight="1" x14ac:dyDescent="0.25">
      <c r="A700" s="90"/>
      <c r="B700" s="89"/>
      <c r="C700" s="89"/>
      <c r="D700" s="91"/>
      <c r="E700" s="91"/>
      <c r="F700" s="297" t="str">
        <f t="shared" si="47"/>
        <v xml:space="preserve"> </v>
      </c>
      <c r="G700" s="297" t="str">
        <f t="shared" si="48"/>
        <v xml:space="preserve"> </v>
      </c>
      <c r="H700" s="297" t="str">
        <f t="shared" si="49"/>
        <v xml:space="preserve"> </v>
      </c>
      <c r="I700" s="297" t="str">
        <f t="shared" si="50"/>
        <v xml:space="preserve"> </v>
      </c>
    </row>
    <row r="701" spans="1:9" ht="15" customHeight="1" x14ac:dyDescent="0.25">
      <c r="A701" s="90"/>
      <c r="B701" s="89"/>
      <c r="C701" s="89"/>
      <c r="D701" s="91"/>
      <c r="E701" s="91"/>
      <c r="F701" s="297" t="str">
        <f t="shared" si="47"/>
        <v xml:space="preserve"> </v>
      </c>
      <c r="G701" s="297" t="str">
        <f t="shared" si="48"/>
        <v xml:space="preserve"> </v>
      </c>
      <c r="H701" s="297" t="str">
        <f t="shared" si="49"/>
        <v xml:space="preserve"> </v>
      </c>
      <c r="I701" s="297" t="str">
        <f t="shared" si="50"/>
        <v xml:space="preserve"> </v>
      </c>
    </row>
    <row r="702" spans="1:9" ht="15" customHeight="1" x14ac:dyDescent="0.25">
      <c r="A702" s="90"/>
      <c r="B702" s="89"/>
      <c r="C702" s="89"/>
      <c r="D702" s="91"/>
      <c r="E702" s="91"/>
      <c r="F702" s="297" t="str">
        <f t="shared" si="47"/>
        <v xml:space="preserve"> </v>
      </c>
      <c r="G702" s="297" t="str">
        <f t="shared" si="48"/>
        <v xml:space="preserve"> </v>
      </c>
      <c r="H702" s="297" t="str">
        <f t="shared" si="49"/>
        <v xml:space="preserve"> </v>
      </c>
      <c r="I702" s="297" t="str">
        <f t="shared" si="50"/>
        <v xml:space="preserve"> </v>
      </c>
    </row>
    <row r="703" spans="1:9" ht="15" customHeight="1" x14ac:dyDescent="0.25">
      <c r="A703" s="90"/>
      <c r="B703" s="89"/>
      <c r="C703" s="89"/>
      <c r="D703" s="91"/>
      <c r="E703" s="91"/>
      <c r="F703" s="297" t="str">
        <f t="shared" si="47"/>
        <v xml:space="preserve"> </v>
      </c>
      <c r="G703" s="297" t="str">
        <f t="shared" si="48"/>
        <v xml:space="preserve"> </v>
      </c>
      <c r="H703" s="297" t="str">
        <f t="shared" si="49"/>
        <v xml:space="preserve"> </v>
      </c>
      <c r="I703" s="297" t="str">
        <f t="shared" si="50"/>
        <v xml:space="preserve"> </v>
      </c>
    </row>
    <row r="704" spans="1:9" ht="15" customHeight="1" x14ac:dyDescent="0.25">
      <c r="A704" s="90"/>
      <c r="B704" s="89"/>
      <c r="C704" s="89"/>
      <c r="D704" s="91"/>
      <c r="E704" s="91"/>
      <c r="F704" s="297" t="str">
        <f t="shared" si="47"/>
        <v xml:space="preserve"> </v>
      </c>
      <c r="G704" s="297" t="str">
        <f t="shared" si="48"/>
        <v xml:space="preserve"> </v>
      </c>
      <c r="H704" s="297" t="str">
        <f t="shared" si="49"/>
        <v xml:space="preserve"> </v>
      </c>
      <c r="I704" s="297" t="str">
        <f t="shared" si="50"/>
        <v xml:space="preserve"> </v>
      </c>
    </row>
    <row r="705" spans="1:9" ht="15" customHeight="1" x14ac:dyDescent="0.25">
      <c r="A705" s="90"/>
      <c r="B705" s="89"/>
      <c r="C705" s="89"/>
      <c r="D705" s="91"/>
      <c r="E705" s="91"/>
      <c r="F705" s="297" t="str">
        <f t="shared" si="47"/>
        <v xml:space="preserve"> </v>
      </c>
      <c r="G705" s="297" t="str">
        <f t="shared" si="48"/>
        <v xml:space="preserve"> </v>
      </c>
      <c r="H705" s="297" t="str">
        <f t="shared" si="49"/>
        <v xml:space="preserve"> </v>
      </c>
      <c r="I705" s="297" t="str">
        <f t="shared" si="50"/>
        <v xml:space="preserve"> </v>
      </c>
    </row>
    <row r="706" spans="1:9" ht="15" customHeight="1" x14ac:dyDescent="0.25">
      <c r="A706" s="90"/>
      <c r="B706" s="89"/>
      <c r="C706" s="89"/>
      <c r="D706" s="91"/>
      <c r="E706" s="91"/>
      <c r="F706" s="297" t="str">
        <f t="shared" si="47"/>
        <v xml:space="preserve"> </v>
      </c>
      <c r="G706" s="297" t="str">
        <f t="shared" si="48"/>
        <v xml:space="preserve"> </v>
      </c>
      <c r="H706" s="297" t="str">
        <f t="shared" si="49"/>
        <v xml:space="preserve"> </v>
      </c>
      <c r="I706" s="297" t="str">
        <f t="shared" si="50"/>
        <v xml:space="preserve"> </v>
      </c>
    </row>
    <row r="707" spans="1:9" ht="15" customHeight="1" x14ac:dyDescent="0.25">
      <c r="A707" s="90"/>
      <c r="B707" s="89"/>
      <c r="C707" s="89"/>
      <c r="D707" s="91"/>
      <c r="E707" s="91"/>
      <c r="F707" s="297" t="str">
        <f t="shared" si="47"/>
        <v xml:space="preserve"> </v>
      </c>
      <c r="G707" s="297" t="str">
        <f t="shared" si="48"/>
        <v xml:space="preserve"> </v>
      </c>
      <c r="H707" s="297" t="str">
        <f t="shared" si="49"/>
        <v xml:space="preserve"> </v>
      </c>
      <c r="I707" s="297" t="str">
        <f t="shared" si="50"/>
        <v xml:space="preserve"> </v>
      </c>
    </row>
    <row r="708" spans="1:9" ht="15" customHeight="1" x14ac:dyDescent="0.25">
      <c r="A708" s="90"/>
      <c r="B708" s="89"/>
      <c r="C708" s="89"/>
      <c r="D708" s="91"/>
      <c r="E708" s="91"/>
      <c r="F708" s="297" t="str">
        <f t="shared" si="47"/>
        <v xml:space="preserve"> </v>
      </c>
      <c r="G708" s="297" t="str">
        <f t="shared" si="48"/>
        <v xml:space="preserve"> </v>
      </c>
      <c r="H708" s="297" t="str">
        <f t="shared" si="49"/>
        <v xml:space="preserve"> </v>
      </c>
      <c r="I708" s="297" t="str">
        <f t="shared" si="50"/>
        <v xml:space="preserve"> </v>
      </c>
    </row>
    <row r="709" spans="1:9" ht="15" customHeight="1" x14ac:dyDescent="0.25">
      <c r="A709" s="90"/>
      <c r="B709" s="89"/>
      <c r="C709" s="89"/>
      <c r="D709" s="91"/>
      <c r="E709" s="91"/>
      <c r="F709" s="297" t="str">
        <f t="shared" si="47"/>
        <v xml:space="preserve"> </v>
      </c>
      <c r="G709" s="297" t="str">
        <f t="shared" si="48"/>
        <v xml:space="preserve"> </v>
      </c>
      <c r="H709" s="297" t="str">
        <f t="shared" si="49"/>
        <v xml:space="preserve"> </v>
      </c>
      <c r="I709" s="297" t="str">
        <f t="shared" si="50"/>
        <v xml:space="preserve"> </v>
      </c>
    </row>
    <row r="710" spans="1:9" ht="15" customHeight="1" x14ac:dyDescent="0.25">
      <c r="A710" s="90"/>
      <c r="B710" s="89"/>
      <c r="C710" s="89"/>
      <c r="D710" s="91"/>
      <c r="E710" s="91"/>
      <c r="F710" s="297" t="str">
        <f t="shared" si="47"/>
        <v xml:space="preserve"> </v>
      </c>
      <c r="G710" s="297" t="str">
        <f t="shared" si="48"/>
        <v xml:space="preserve"> </v>
      </c>
      <c r="H710" s="297" t="str">
        <f t="shared" si="49"/>
        <v xml:space="preserve"> </v>
      </c>
      <c r="I710" s="297" t="str">
        <f t="shared" si="50"/>
        <v xml:space="preserve"> </v>
      </c>
    </row>
    <row r="711" spans="1:9" ht="15" customHeight="1" x14ac:dyDescent="0.25">
      <c r="A711" s="90"/>
      <c r="B711" s="89"/>
      <c r="C711" s="89"/>
      <c r="D711" s="91"/>
      <c r="E711" s="91"/>
      <c r="F711" s="297" t="str">
        <f t="shared" si="47"/>
        <v xml:space="preserve"> </v>
      </c>
      <c r="G711" s="297" t="str">
        <f t="shared" si="48"/>
        <v xml:space="preserve"> </v>
      </c>
      <c r="H711" s="297" t="str">
        <f t="shared" si="49"/>
        <v xml:space="preserve"> </v>
      </c>
      <c r="I711" s="297" t="str">
        <f t="shared" si="50"/>
        <v xml:space="preserve"> </v>
      </c>
    </row>
    <row r="712" spans="1:9" ht="15" customHeight="1" x14ac:dyDescent="0.25">
      <c r="A712" s="90"/>
      <c r="B712" s="89"/>
      <c r="C712" s="89"/>
      <c r="D712" s="91"/>
      <c r="E712" s="91"/>
      <c r="F712" s="297" t="str">
        <f t="shared" si="47"/>
        <v xml:space="preserve"> </v>
      </c>
      <c r="G712" s="297" t="str">
        <f t="shared" si="48"/>
        <v xml:space="preserve"> </v>
      </c>
      <c r="H712" s="297" t="str">
        <f t="shared" si="49"/>
        <v xml:space="preserve"> </v>
      </c>
      <c r="I712" s="297" t="str">
        <f t="shared" si="50"/>
        <v xml:space="preserve"> </v>
      </c>
    </row>
    <row r="713" spans="1:9" ht="15" customHeight="1" x14ac:dyDescent="0.25">
      <c r="A713" s="90"/>
      <c r="B713" s="89"/>
      <c r="C713" s="89"/>
      <c r="D713" s="91"/>
      <c r="E713" s="91"/>
      <c r="F713" s="297" t="str">
        <f t="shared" si="47"/>
        <v xml:space="preserve"> </v>
      </c>
      <c r="G713" s="297" t="str">
        <f t="shared" si="48"/>
        <v xml:space="preserve"> </v>
      </c>
      <c r="H713" s="297" t="str">
        <f t="shared" si="49"/>
        <v xml:space="preserve"> </v>
      </c>
      <c r="I713" s="297" t="str">
        <f t="shared" si="50"/>
        <v xml:space="preserve"> </v>
      </c>
    </row>
    <row r="714" spans="1:9" ht="15" customHeight="1" x14ac:dyDescent="0.25">
      <c r="A714" s="90"/>
      <c r="B714" s="89"/>
      <c r="C714" s="89"/>
      <c r="D714" s="91"/>
      <c r="E714" s="91"/>
      <c r="F714" s="297" t="str">
        <f t="shared" si="47"/>
        <v xml:space="preserve"> </v>
      </c>
      <c r="G714" s="297" t="str">
        <f t="shared" si="48"/>
        <v xml:space="preserve"> </v>
      </c>
      <c r="H714" s="297" t="str">
        <f t="shared" si="49"/>
        <v xml:space="preserve"> </v>
      </c>
      <c r="I714" s="297" t="str">
        <f t="shared" si="50"/>
        <v xml:space="preserve"> </v>
      </c>
    </row>
    <row r="715" spans="1:9" ht="15" customHeight="1" x14ac:dyDescent="0.25">
      <c r="A715" s="90"/>
      <c r="B715" s="89"/>
      <c r="C715" s="89"/>
      <c r="D715" s="91"/>
      <c r="E715" s="91"/>
      <c r="F715" s="297" t="str">
        <f t="shared" si="47"/>
        <v xml:space="preserve"> </v>
      </c>
      <c r="G715" s="297" t="str">
        <f t="shared" si="48"/>
        <v xml:space="preserve"> </v>
      </c>
      <c r="H715" s="297" t="str">
        <f t="shared" si="49"/>
        <v xml:space="preserve"> </v>
      </c>
      <c r="I715" s="297" t="str">
        <f t="shared" si="50"/>
        <v xml:space="preserve"> </v>
      </c>
    </row>
    <row r="716" spans="1:9" ht="15" customHeight="1" x14ac:dyDescent="0.25">
      <c r="A716" s="90"/>
      <c r="B716" s="89"/>
      <c r="C716" s="89"/>
      <c r="D716" s="91"/>
      <c r="E716" s="91"/>
      <c r="F716" s="297" t="str">
        <f t="shared" si="47"/>
        <v xml:space="preserve"> </v>
      </c>
      <c r="G716" s="297" t="str">
        <f t="shared" si="48"/>
        <v xml:space="preserve"> </v>
      </c>
      <c r="H716" s="297" t="str">
        <f t="shared" si="49"/>
        <v xml:space="preserve"> </v>
      </c>
      <c r="I716" s="297" t="str">
        <f t="shared" si="50"/>
        <v xml:space="preserve"> </v>
      </c>
    </row>
    <row r="717" spans="1:9" ht="15" customHeight="1" x14ac:dyDescent="0.25">
      <c r="A717" s="90"/>
      <c r="B717" s="89"/>
      <c r="C717" s="89"/>
      <c r="D717" s="91"/>
      <c r="E717" s="91"/>
      <c r="F717" s="297" t="str">
        <f t="shared" si="47"/>
        <v xml:space="preserve"> </v>
      </c>
      <c r="G717" s="297" t="str">
        <f t="shared" si="48"/>
        <v xml:space="preserve"> </v>
      </c>
      <c r="H717" s="297" t="str">
        <f t="shared" si="49"/>
        <v xml:space="preserve"> </v>
      </c>
      <c r="I717" s="297" t="str">
        <f t="shared" si="50"/>
        <v xml:space="preserve"> </v>
      </c>
    </row>
    <row r="718" spans="1:9" ht="15" customHeight="1" x14ac:dyDescent="0.25">
      <c r="A718" s="90"/>
      <c r="B718" s="89"/>
      <c r="C718" s="89"/>
      <c r="D718" s="91"/>
      <c r="E718" s="91"/>
      <c r="F718" s="297" t="str">
        <f t="shared" si="47"/>
        <v xml:space="preserve"> </v>
      </c>
      <c r="G718" s="297" t="str">
        <f t="shared" si="48"/>
        <v xml:space="preserve"> </v>
      </c>
      <c r="H718" s="297" t="str">
        <f t="shared" si="49"/>
        <v xml:space="preserve"> </v>
      </c>
      <c r="I718" s="297" t="str">
        <f t="shared" si="50"/>
        <v xml:space="preserve"> </v>
      </c>
    </row>
    <row r="719" spans="1:9" ht="15" customHeight="1" x14ac:dyDescent="0.25">
      <c r="A719" s="90"/>
      <c r="B719" s="89"/>
      <c r="C719" s="89"/>
      <c r="D719" s="91"/>
      <c r="E719" s="91"/>
      <c r="F719" s="297" t="str">
        <f t="shared" si="47"/>
        <v xml:space="preserve"> </v>
      </c>
      <c r="G719" s="297" t="str">
        <f t="shared" si="48"/>
        <v xml:space="preserve"> </v>
      </c>
      <c r="H719" s="297" t="str">
        <f t="shared" si="49"/>
        <v xml:space="preserve"> </v>
      </c>
      <c r="I719" s="297" t="str">
        <f t="shared" si="50"/>
        <v xml:space="preserve"> </v>
      </c>
    </row>
    <row r="720" spans="1:9" ht="15" customHeight="1" x14ac:dyDescent="0.25">
      <c r="A720" s="90"/>
      <c r="B720" s="89"/>
      <c r="C720" s="89"/>
      <c r="D720" s="91"/>
      <c r="E720" s="91"/>
      <c r="F720" s="297" t="str">
        <f t="shared" si="47"/>
        <v xml:space="preserve"> </v>
      </c>
      <c r="G720" s="297" t="str">
        <f t="shared" si="48"/>
        <v xml:space="preserve"> </v>
      </c>
      <c r="H720" s="297" t="str">
        <f t="shared" si="49"/>
        <v xml:space="preserve"> </v>
      </c>
      <c r="I720" s="297" t="str">
        <f t="shared" si="50"/>
        <v xml:space="preserve"> </v>
      </c>
    </row>
    <row r="721" spans="1:9" ht="15" customHeight="1" x14ac:dyDescent="0.25">
      <c r="A721" s="90"/>
      <c r="B721" s="89"/>
      <c r="C721" s="89"/>
      <c r="D721" s="91"/>
      <c r="E721" s="91"/>
      <c r="F721" s="297" t="str">
        <f t="shared" si="47"/>
        <v xml:space="preserve"> </v>
      </c>
      <c r="G721" s="297" t="str">
        <f t="shared" si="48"/>
        <v xml:space="preserve"> </v>
      </c>
      <c r="H721" s="297" t="str">
        <f t="shared" si="49"/>
        <v xml:space="preserve"> </v>
      </c>
      <c r="I721" s="297" t="str">
        <f t="shared" si="50"/>
        <v xml:space="preserve"> </v>
      </c>
    </row>
    <row r="722" spans="1:9" ht="15" customHeight="1" x14ac:dyDescent="0.25">
      <c r="A722" s="90"/>
      <c r="B722" s="89"/>
      <c r="C722" s="89"/>
      <c r="D722" s="91"/>
      <c r="E722" s="91"/>
      <c r="F722" s="297" t="str">
        <f t="shared" si="47"/>
        <v xml:space="preserve"> </v>
      </c>
      <c r="G722" s="297" t="str">
        <f t="shared" si="48"/>
        <v xml:space="preserve"> </v>
      </c>
      <c r="H722" s="297" t="str">
        <f t="shared" si="49"/>
        <v xml:space="preserve"> </v>
      </c>
      <c r="I722" s="297" t="str">
        <f t="shared" si="50"/>
        <v xml:space="preserve"> </v>
      </c>
    </row>
    <row r="723" spans="1:9" ht="15" customHeight="1" x14ac:dyDescent="0.25">
      <c r="A723" s="90"/>
      <c r="B723" s="89"/>
      <c r="C723" s="89"/>
      <c r="D723" s="91"/>
      <c r="E723" s="91"/>
      <c r="F723" s="297" t="str">
        <f t="shared" si="47"/>
        <v xml:space="preserve"> </v>
      </c>
      <c r="G723" s="297" t="str">
        <f t="shared" si="48"/>
        <v xml:space="preserve"> </v>
      </c>
      <c r="H723" s="297" t="str">
        <f t="shared" si="49"/>
        <v xml:space="preserve"> </v>
      </c>
      <c r="I723" s="297" t="str">
        <f t="shared" si="50"/>
        <v xml:space="preserve"> </v>
      </c>
    </row>
    <row r="724" spans="1:9" ht="15" customHeight="1" x14ac:dyDescent="0.25">
      <c r="A724" s="90"/>
      <c r="B724" s="89"/>
      <c r="C724" s="89"/>
      <c r="D724" s="91"/>
      <c r="E724" s="91"/>
      <c r="F724" s="297" t="str">
        <f t="shared" si="47"/>
        <v xml:space="preserve"> </v>
      </c>
      <c r="G724" s="297" t="str">
        <f t="shared" si="48"/>
        <v xml:space="preserve"> </v>
      </c>
      <c r="H724" s="297" t="str">
        <f t="shared" si="49"/>
        <v xml:space="preserve"> </v>
      </c>
      <c r="I724" s="297" t="str">
        <f t="shared" si="50"/>
        <v xml:space="preserve"> </v>
      </c>
    </row>
    <row r="725" spans="1:9" ht="15" customHeight="1" x14ac:dyDescent="0.25">
      <c r="A725" s="90"/>
      <c r="B725" s="89"/>
      <c r="C725" s="89"/>
      <c r="D725" s="91"/>
      <c r="E725" s="91"/>
      <c r="F725" s="297" t="str">
        <f t="shared" si="47"/>
        <v xml:space="preserve"> </v>
      </c>
      <c r="G725" s="297" t="str">
        <f t="shared" si="48"/>
        <v xml:space="preserve"> </v>
      </c>
      <c r="H725" s="297" t="str">
        <f t="shared" si="49"/>
        <v xml:space="preserve"> </v>
      </c>
      <c r="I725" s="297" t="str">
        <f t="shared" si="50"/>
        <v xml:space="preserve"> </v>
      </c>
    </row>
    <row r="726" spans="1:9" ht="15" customHeight="1" x14ac:dyDescent="0.25">
      <c r="A726" s="90"/>
      <c r="B726" s="89"/>
      <c r="C726" s="89"/>
      <c r="D726" s="91"/>
      <c r="E726" s="91"/>
      <c r="F726" s="297" t="str">
        <f t="shared" si="47"/>
        <v xml:space="preserve"> </v>
      </c>
      <c r="G726" s="297" t="str">
        <f t="shared" si="48"/>
        <v xml:space="preserve"> </v>
      </c>
      <c r="H726" s="297" t="str">
        <f t="shared" si="49"/>
        <v xml:space="preserve"> </v>
      </c>
      <c r="I726" s="297" t="str">
        <f t="shared" si="50"/>
        <v xml:space="preserve"> </v>
      </c>
    </row>
    <row r="727" spans="1:9" ht="15" customHeight="1" x14ac:dyDescent="0.25">
      <c r="A727" s="90"/>
      <c r="B727" s="89"/>
      <c r="C727" s="89"/>
      <c r="D727" s="91"/>
      <c r="E727" s="91"/>
      <c r="F727" s="297" t="str">
        <f t="shared" si="47"/>
        <v xml:space="preserve"> </v>
      </c>
      <c r="G727" s="297" t="str">
        <f t="shared" si="48"/>
        <v xml:space="preserve"> </v>
      </c>
      <c r="H727" s="297" t="str">
        <f t="shared" si="49"/>
        <v xml:space="preserve"> </v>
      </c>
      <c r="I727" s="297" t="str">
        <f t="shared" si="50"/>
        <v xml:space="preserve"> </v>
      </c>
    </row>
    <row r="728" spans="1:9" ht="15" customHeight="1" x14ac:dyDescent="0.25">
      <c r="A728" s="90"/>
      <c r="B728" s="89"/>
      <c r="C728" s="89"/>
      <c r="D728" s="91"/>
      <c r="E728" s="91"/>
      <c r="F728" s="297" t="str">
        <f t="shared" si="47"/>
        <v xml:space="preserve"> </v>
      </c>
      <c r="G728" s="297" t="str">
        <f t="shared" si="48"/>
        <v xml:space="preserve"> </v>
      </c>
      <c r="H728" s="297" t="str">
        <f t="shared" si="49"/>
        <v xml:space="preserve"> </v>
      </c>
      <c r="I728" s="297" t="str">
        <f t="shared" si="50"/>
        <v xml:space="preserve"> </v>
      </c>
    </row>
    <row r="729" spans="1:9" ht="15" customHeight="1" x14ac:dyDescent="0.25">
      <c r="A729" s="90"/>
      <c r="B729" s="89"/>
      <c r="C729" s="89"/>
      <c r="D729" s="91"/>
      <c r="E729" s="91"/>
      <c r="F729" s="297" t="str">
        <f t="shared" si="47"/>
        <v xml:space="preserve"> </v>
      </c>
      <c r="G729" s="297" t="str">
        <f t="shared" si="48"/>
        <v xml:space="preserve"> </v>
      </c>
      <c r="H729" s="297" t="str">
        <f t="shared" si="49"/>
        <v xml:space="preserve"> </v>
      </c>
      <c r="I729" s="297" t="str">
        <f t="shared" si="50"/>
        <v xml:space="preserve"> </v>
      </c>
    </row>
    <row r="730" spans="1:9" ht="15" customHeight="1" x14ac:dyDescent="0.25">
      <c r="A730" s="90"/>
      <c r="B730" s="89"/>
      <c r="C730" s="89"/>
      <c r="D730" s="91"/>
      <c r="E730" s="91"/>
      <c r="F730" s="297" t="str">
        <f t="shared" si="47"/>
        <v xml:space="preserve"> </v>
      </c>
      <c r="G730" s="297" t="str">
        <f t="shared" si="48"/>
        <v xml:space="preserve"> </v>
      </c>
      <c r="H730" s="297" t="str">
        <f t="shared" si="49"/>
        <v xml:space="preserve"> </v>
      </c>
      <c r="I730" s="297" t="str">
        <f t="shared" si="50"/>
        <v xml:space="preserve"> </v>
      </c>
    </row>
    <row r="731" spans="1:9" ht="15" customHeight="1" x14ac:dyDescent="0.25">
      <c r="A731" s="90"/>
      <c r="B731" s="89"/>
      <c r="C731" s="89"/>
      <c r="D731" s="91"/>
      <c r="E731" s="91"/>
      <c r="F731" s="297" t="str">
        <f t="shared" si="47"/>
        <v xml:space="preserve"> </v>
      </c>
      <c r="G731" s="297" t="str">
        <f t="shared" si="48"/>
        <v xml:space="preserve"> </v>
      </c>
      <c r="H731" s="297" t="str">
        <f t="shared" si="49"/>
        <v xml:space="preserve"> </v>
      </c>
      <c r="I731" s="297" t="str">
        <f t="shared" si="50"/>
        <v xml:space="preserve"> </v>
      </c>
    </row>
    <row r="732" spans="1:9" ht="15" customHeight="1" x14ac:dyDescent="0.25">
      <c r="A732" s="90"/>
      <c r="B732" s="89"/>
      <c r="C732" s="89"/>
      <c r="D732" s="91"/>
      <c r="E732" s="91"/>
      <c r="F732" s="297" t="str">
        <f t="shared" si="47"/>
        <v xml:space="preserve"> </v>
      </c>
      <c r="G732" s="297" t="str">
        <f t="shared" si="48"/>
        <v xml:space="preserve"> </v>
      </c>
      <c r="H732" s="297" t="str">
        <f t="shared" si="49"/>
        <v xml:space="preserve"> </v>
      </c>
      <c r="I732" s="297" t="str">
        <f t="shared" si="50"/>
        <v xml:space="preserve"> </v>
      </c>
    </row>
    <row r="733" spans="1:9" ht="15" customHeight="1" x14ac:dyDescent="0.25">
      <c r="A733" s="90"/>
      <c r="B733" s="89"/>
      <c r="C733" s="89"/>
      <c r="D733" s="91"/>
      <c r="E733" s="91"/>
      <c r="F733" s="297" t="str">
        <f t="shared" si="47"/>
        <v xml:space="preserve"> </v>
      </c>
      <c r="G733" s="297" t="str">
        <f t="shared" si="48"/>
        <v xml:space="preserve"> </v>
      </c>
      <c r="H733" s="297" t="str">
        <f t="shared" si="49"/>
        <v xml:space="preserve"> </v>
      </c>
      <c r="I733" s="297" t="str">
        <f t="shared" si="50"/>
        <v xml:space="preserve"> </v>
      </c>
    </row>
    <row r="734" spans="1:9" ht="15" customHeight="1" x14ac:dyDescent="0.25">
      <c r="A734" s="90"/>
      <c r="B734" s="89"/>
      <c r="C734" s="89"/>
      <c r="D734" s="91"/>
      <c r="E734" s="91"/>
      <c r="F734" s="297" t="str">
        <f t="shared" si="47"/>
        <v xml:space="preserve"> </v>
      </c>
      <c r="G734" s="297" t="str">
        <f t="shared" si="48"/>
        <v xml:space="preserve"> </v>
      </c>
      <c r="H734" s="297" t="str">
        <f t="shared" si="49"/>
        <v xml:space="preserve"> </v>
      </c>
      <c r="I734" s="297" t="str">
        <f t="shared" si="50"/>
        <v xml:space="preserve"> </v>
      </c>
    </row>
    <row r="735" spans="1:9" ht="15" customHeight="1" x14ac:dyDescent="0.25">
      <c r="A735" s="90"/>
      <c r="B735" s="89"/>
      <c r="C735" s="89"/>
      <c r="D735" s="91"/>
      <c r="E735" s="91"/>
      <c r="F735" s="297" t="str">
        <f t="shared" si="47"/>
        <v xml:space="preserve"> </v>
      </c>
      <c r="G735" s="297" t="str">
        <f t="shared" si="48"/>
        <v xml:space="preserve"> </v>
      </c>
      <c r="H735" s="297" t="str">
        <f t="shared" si="49"/>
        <v xml:space="preserve"> </v>
      </c>
      <c r="I735" s="297" t="str">
        <f t="shared" si="50"/>
        <v xml:space="preserve"> </v>
      </c>
    </row>
    <row r="736" spans="1:9" ht="15" customHeight="1" x14ac:dyDescent="0.25">
      <c r="A736" s="90"/>
      <c r="B736" s="89"/>
      <c r="C736" s="89"/>
      <c r="D736" s="91"/>
      <c r="E736" s="91"/>
      <c r="F736" s="297" t="str">
        <f t="shared" si="47"/>
        <v xml:space="preserve"> </v>
      </c>
      <c r="G736" s="297" t="str">
        <f t="shared" si="48"/>
        <v xml:space="preserve"> </v>
      </c>
      <c r="H736" s="297" t="str">
        <f t="shared" si="49"/>
        <v xml:space="preserve"> </v>
      </c>
      <c r="I736" s="297" t="str">
        <f t="shared" si="50"/>
        <v xml:space="preserve"> </v>
      </c>
    </row>
    <row r="737" spans="1:9" ht="15" customHeight="1" x14ac:dyDescent="0.25">
      <c r="A737" s="90"/>
      <c r="B737" s="89"/>
      <c r="C737" s="89"/>
      <c r="D737" s="91"/>
      <c r="E737" s="91"/>
      <c r="F737" s="297" t="str">
        <f t="shared" si="47"/>
        <v xml:space="preserve"> </v>
      </c>
      <c r="G737" s="297" t="str">
        <f t="shared" si="48"/>
        <v xml:space="preserve"> </v>
      </c>
      <c r="H737" s="297" t="str">
        <f t="shared" si="49"/>
        <v xml:space="preserve"> </v>
      </c>
      <c r="I737" s="297" t="str">
        <f t="shared" si="50"/>
        <v xml:space="preserve"> </v>
      </c>
    </row>
    <row r="738" spans="1:9" ht="15" customHeight="1" x14ac:dyDescent="0.25">
      <c r="A738" s="90"/>
      <c r="B738" s="89"/>
      <c r="C738" s="89"/>
      <c r="D738" s="91"/>
      <c r="E738" s="91"/>
      <c r="F738" s="297" t="str">
        <f t="shared" si="47"/>
        <v xml:space="preserve"> </v>
      </c>
      <c r="G738" s="297" t="str">
        <f t="shared" si="48"/>
        <v xml:space="preserve"> </v>
      </c>
      <c r="H738" s="297" t="str">
        <f t="shared" si="49"/>
        <v xml:space="preserve"> </v>
      </c>
      <c r="I738" s="297" t="str">
        <f t="shared" si="50"/>
        <v xml:space="preserve"> </v>
      </c>
    </row>
    <row r="739" spans="1:9" ht="15" customHeight="1" x14ac:dyDescent="0.25">
      <c r="A739" s="90"/>
      <c r="B739" s="89"/>
      <c r="C739" s="89"/>
      <c r="D739" s="91"/>
      <c r="E739" s="91"/>
      <c r="F739" s="297" t="str">
        <f t="shared" si="47"/>
        <v xml:space="preserve"> </v>
      </c>
      <c r="G739" s="297" t="str">
        <f t="shared" si="48"/>
        <v xml:space="preserve"> </v>
      </c>
      <c r="H739" s="297" t="str">
        <f t="shared" si="49"/>
        <v xml:space="preserve"> </v>
      </c>
      <c r="I739" s="297" t="str">
        <f t="shared" si="50"/>
        <v xml:space="preserve"> </v>
      </c>
    </row>
    <row r="740" spans="1:9" ht="15" customHeight="1" x14ac:dyDescent="0.25">
      <c r="A740" s="90"/>
      <c r="B740" s="89"/>
      <c r="C740" s="89"/>
      <c r="D740" s="91"/>
      <c r="E740" s="91"/>
      <c r="F740" s="297" t="str">
        <f t="shared" si="47"/>
        <v xml:space="preserve"> </v>
      </c>
      <c r="G740" s="297" t="str">
        <f t="shared" si="48"/>
        <v xml:space="preserve"> </v>
      </c>
      <c r="H740" s="297" t="str">
        <f t="shared" si="49"/>
        <v xml:space="preserve"> </v>
      </c>
      <c r="I740" s="297" t="str">
        <f t="shared" si="50"/>
        <v xml:space="preserve"> </v>
      </c>
    </row>
    <row r="741" spans="1:9" ht="15" customHeight="1" x14ac:dyDescent="0.25">
      <c r="A741" s="90"/>
      <c r="B741" s="89"/>
      <c r="C741" s="89"/>
      <c r="D741" s="91"/>
      <c r="E741" s="91"/>
      <c r="F741" s="297" t="str">
        <f t="shared" si="47"/>
        <v xml:space="preserve"> </v>
      </c>
      <c r="G741" s="297" t="str">
        <f t="shared" si="48"/>
        <v xml:space="preserve"> </v>
      </c>
      <c r="H741" s="297" t="str">
        <f t="shared" si="49"/>
        <v xml:space="preserve"> </v>
      </c>
      <c r="I741" s="297" t="str">
        <f t="shared" si="50"/>
        <v xml:space="preserve"> </v>
      </c>
    </row>
    <row r="742" spans="1:9" ht="15" customHeight="1" x14ac:dyDescent="0.25">
      <c r="A742" s="90"/>
      <c r="B742" s="89"/>
      <c r="C742" s="89"/>
      <c r="D742" s="91"/>
      <c r="E742" s="91"/>
      <c r="F742" s="297" t="str">
        <f t="shared" si="47"/>
        <v xml:space="preserve"> </v>
      </c>
      <c r="G742" s="297" t="str">
        <f t="shared" si="48"/>
        <v xml:space="preserve"> </v>
      </c>
      <c r="H742" s="297" t="str">
        <f t="shared" si="49"/>
        <v xml:space="preserve"> </v>
      </c>
      <c r="I742" s="297" t="str">
        <f t="shared" si="50"/>
        <v xml:space="preserve"> </v>
      </c>
    </row>
    <row r="743" spans="1:9" ht="15" customHeight="1" x14ac:dyDescent="0.25">
      <c r="A743" s="90"/>
      <c r="B743" s="89"/>
      <c r="C743" s="89"/>
      <c r="D743" s="91"/>
      <c r="E743" s="91"/>
      <c r="F743" s="297" t="str">
        <f t="shared" si="47"/>
        <v xml:space="preserve"> </v>
      </c>
      <c r="G743" s="297" t="str">
        <f t="shared" si="48"/>
        <v xml:space="preserve"> </v>
      </c>
      <c r="H743" s="297" t="str">
        <f t="shared" si="49"/>
        <v xml:space="preserve"> </v>
      </c>
      <c r="I743" s="297" t="str">
        <f t="shared" si="50"/>
        <v xml:space="preserve"> </v>
      </c>
    </row>
    <row r="744" spans="1:9" ht="15" customHeight="1" x14ac:dyDescent="0.25">
      <c r="A744" s="90"/>
      <c r="B744" s="89"/>
      <c r="C744" s="89"/>
      <c r="D744" s="91"/>
      <c r="E744" s="91"/>
      <c r="F744" s="297" t="str">
        <f t="shared" si="47"/>
        <v xml:space="preserve"> </v>
      </c>
      <c r="G744" s="297" t="str">
        <f t="shared" si="48"/>
        <v xml:space="preserve"> </v>
      </c>
      <c r="H744" s="297" t="str">
        <f t="shared" si="49"/>
        <v xml:space="preserve"> </v>
      </c>
      <c r="I744" s="297" t="str">
        <f t="shared" si="50"/>
        <v xml:space="preserve"> </v>
      </c>
    </row>
    <row r="745" spans="1:9" ht="15" customHeight="1" x14ac:dyDescent="0.25">
      <c r="A745" s="90"/>
      <c r="B745" s="89"/>
      <c r="C745" s="89"/>
      <c r="D745" s="91"/>
      <c r="E745" s="91"/>
      <c r="F745" s="297" t="str">
        <f t="shared" si="47"/>
        <v xml:space="preserve"> </v>
      </c>
      <c r="G745" s="297" t="str">
        <f t="shared" si="48"/>
        <v xml:space="preserve"> </v>
      </c>
      <c r="H745" s="297" t="str">
        <f t="shared" si="49"/>
        <v xml:space="preserve"> </v>
      </c>
      <c r="I745" s="297" t="str">
        <f t="shared" si="50"/>
        <v xml:space="preserve"> </v>
      </c>
    </row>
    <row r="746" spans="1:9" ht="15" customHeight="1" x14ac:dyDescent="0.25">
      <c r="A746" s="90"/>
      <c r="B746" s="89"/>
      <c r="C746" s="89"/>
      <c r="D746" s="91"/>
      <c r="E746" s="91"/>
      <c r="F746" s="297" t="str">
        <f t="shared" si="47"/>
        <v xml:space="preserve"> </v>
      </c>
      <c r="G746" s="297" t="str">
        <f t="shared" si="48"/>
        <v xml:space="preserve"> </v>
      </c>
      <c r="H746" s="297" t="str">
        <f t="shared" si="49"/>
        <v xml:space="preserve"> </v>
      </c>
      <c r="I746" s="297" t="str">
        <f t="shared" si="50"/>
        <v xml:space="preserve"> </v>
      </c>
    </row>
    <row r="747" spans="1:9" ht="15" customHeight="1" x14ac:dyDescent="0.25">
      <c r="A747" s="90"/>
      <c r="B747" s="89"/>
      <c r="C747" s="89"/>
      <c r="D747" s="91"/>
      <c r="E747" s="91"/>
      <c r="F747" s="297" t="str">
        <f t="shared" si="47"/>
        <v xml:space="preserve"> </v>
      </c>
      <c r="G747" s="297" t="str">
        <f t="shared" si="48"/>
        <v xml:space="preserve"> </v>
      </c>
      <c r="H747" s="297" t="str">
        <f t="shared" si="49"/>
        <v xml:space="preserve"> </v>
      </c>
      <c r="I747" s="297" t="str">
        <f t="shared" si="50"/>
        <v xml:space="preserve"> </v>
      </c>
    </row>
    <row r="748" spans="1:9" ht="15" customHeight="1" x14ac:dyDescent="0.25">
      <c r="A748" s="90"/>
      <c r="B748" s="89"/>
      <c r="C748" s="89"/>
      <c r="D748" s="91"/>
      <c r="E748" s="91"/>
      <c r="F748" s="297" t="str">
        <f t="shared" si="47"/>
        <v xml:space="preserve"> </v>
      </c>
      <c r="G748" s="297" t="str">
        <f t="shared" si="48"/>
        <v xml:space="preserve"> </v>
      </c>
      <c r="H748" s="297" t="str">
        <f t="shared" si="49"/>
        <v xml:space="preserve"> </v>
      </c>
      <c r="I748" s="297" t="str">
        <f t="shared" si="50"/>
        <v xml:space="preserve"> </v>
      </c>
    </row>
    <row r="749" spans="1:9" ht="15" customHeight="1" x14ac:dyDescent="0.25">
      <c r="A749" s="90"/>
      <c r="B749" s="89"/>
      <c r="C749" s="89"/>
      <c r="D749" s="91"/>
      <c r="E749" s="91"/>
      <c r="F749" s="297" t="str">
        <f t="shared" si="47"/>
        <v xml:space="preserve"> </v>
      </c>
      <c r="G749" s="297" t="str">
        <f t="shared" si="48"/>
        <v xml:space="preserve"> </v>
      </c>
      <c r="H749" s="297" t="str">
        <f t="shared" si="49"/>
        <v xml:space="preserve"> </v>
      </c>
      <c r="I749" s="297" t="str">
        <f t="shared" si="50"/>
        <v xml:space="preserve"> </v>
      </c>
    </row>
    <row r="750" spans="1:9" ht="15" customHeight="1" x14ac:dyDescent="0.25">
      <c r="A750" s="90"/>
      <c r="B750" s="89"/>
      <c r="C750" s="89"/>
      <c r="D750" s="91"/>
      <c r="E750" s="91"/>
      <c r="F750" s="297" t="str">
        <f t="shared" si="47"/>
        <v xml:space="preserve"> </v>
      </c>
      <c r="G750" s="297" t="str">
        <f t="shared" si="48"/>
        <v xml:space="preserve"> </v>
      </c>
      <c r="H750" s="297" t="str">
        <f t="shared" si="49"/>
        <v xml:space="preserve"> </v>
      </c>
      <c r="I750" s="297" t="str">
        <f t="shared" si="50"/>
        <v xml:space="preserve"> </v>
      </c>
    </row>
    <row r="751" spans="1:9" ht="15" customHeight="1" x14ac:dyDescent="0.25">
      <c r="A751" s="90"/>
      <c r="B751" s="89"/>
      <c r="C751" s="89"/>
      <c r="D751" s="91"/>
      <c r="E751" s="91"/>
      <c r="F751" s="297" t="str">
        <f t="shared" ref="F751:F814" si="51">(IF(OR(D751="",E751="",D751=" ",E751=" ")," ",D751*E751))</f>
        <v xml:space="preserve"> </v>
      </c>
      <c r="G751" s="297" t="str">
        <f t="shared" ref="G751:G814" si="52">IF(F751=" "," ",F751-H751-I751)</f>
        <v xml:space="preserve"> </v>
      </c>
      <c r="H751" s="297" t="str">
        <f t="shared" ref="H751:H814" si="53">IF(C751=" ",0,IF(F751=" "," ",F751*C751/100))</f>
        <v xml:space="preserve"> </v>
      </c>
      <c r="I751" s="297" t="str">
        <f t="shared" ref="I751:I814" si="54">IF(F751=" "," ",F751*B751/100)</f>
        <v xml:space="preserve"> </v>
      </c>
    </row>
    <row r="752" spans="1:9" ht="15" customHeight="1" x14ac:dyDescent="0.25">
      <c r="A752" s="90"/>
      <c r="B752" s="89"/>
      <c r="C752" s="89"/>
      <c r="D752" s="91"/>
      <c r="E752" s="91"/>
      <c r="F752" s="297" t="str">
        <f t="shared" si="51"/>
        <v xml:space="preserve"> </v>
      </c>
      <c r="G752" s="297" t="str">
        <f t="shared" si="52"/>
        <v xml:space="preserve"> </v>
      </c>
      <c r="H752" s="297" t="str">
        <f t="shared" si="53"/>
        <v xml:space="preserve"> </v>
      </c>
      <c r="I752" s="297" t="str">
        <f t="shared" si="54"/>
        <v xml:space="preserve"> </v>
      </c>
    </row>
    <row r="753" spans="1:9" ht="15" customHeight="1" x14ac:dyDescent="0.25">
      <c r="A753" s="90"/>
      <c r="B753" s="89"/>
      <c r="C753" s="89"/>
      <c r="D753" s="91"/>
      <c r="E753" s="91"/>
      <c r="F753" s="297" t="str">
        <f t="shared" si="51"/>
        <v xml:space="preserve"> </v>
      </c>
      <c r="G753" s="297" t="str">
        <f t="shared" si="52"/>
        <v xml:space="preserve"> </v>
      </c>
      <c r="H753" s="297" t="str">
        <f t="shared" si="53"/>
        <v xml:space="preserve"> </v>
      </c>
      <c r="I753" s="297" t="str">
        <f t="shared" si="54"/>
        <v xml:space="preserve"> </v>
      </c>
    </row>
    <row r="754" spans="1:9" ht="15" customHeight="1" x14ac:dyDescent="0.25">
      <c r="A754" s="90"/>
      <c r="B754" s="89"/>
      <c r="C754" s="89"/>
      <c r="D754" s="91"/>
      <c r="E754" s="91"/>
      <c r="F754" s="297" t="str">
        <f t="shared" si="51"/>
        <v xml:space="preserve"> </v>
      </c>
      <c r="G754" s="297" t="str">
        <f t="shared" si="52"/>
        <v xml:space="preserve"> </v>
      </c>
      <c r="H754" s="297" t="str">
        <f t="shared" si="53"/>
        <v xml:space="preserve"> </v>
      </c>
      <c r="I754" s="297" t="str">
        <f t="shared" si="54"/>
        <v xml:space="preserve"> </v>
      </c>
    </row>
    <row r="755" spans="1:9" ht="15" customHeight="1" x14ac:dyDescent="0.25">
      <c r="A755" s="90"/>
      <c r="B755" s="89"/>
      <c r="C755" s="89"/>
      <c r="D755" s="91"/>
      <c r="E755" s="91"/>
      <c r="F755" s="297" t="str">
        <f t="shared" si="51"/>
        <v xml:space="preserve"> </v>
      </c>
      <c r="G755" s="297" t="str">
        <f t="shared" si="52"/>
        <v xml:space="preserve"> </v>
      </c>
      <c r="H755" s="297" t="str">
        <f t="shared" si="53"/>
        <v xml:space="preserve"> </v>
      </c>
      <c r="I755" s="297" t="str">
        <f t="shared" si="54"/>
        <v xml:space="preserve"> </v>
      </c>
    </row>
    <row r="756" spans="1:9" ht="15" customHeight="1" x14ac:dyDescent="0.25">
      <c r="A756" s="90"/>
      <c r="B756" s="89"/>
      <c r="C756" s="89"/>
      <c r="D756" s="91"/>
      <c r="E756" s="91"/>
      <c r="F756" s="297" t="str">
        <f t="shared" si="51"/>
        <v xml:space="preserve"> </v>
      </c>
      <c r="G756" s="297" t="str">
        <f t="shared" si="52"/>
        <v xml:space="preserve"> </v>
      </c>
      <c r="H756" s="297" t="str">
        <f t="shared" si="53"/>
        <v xml:space="preserve"> </v>
      </c>
      <c r="I756" s="297" t="str">
        <f t="shared" si="54"/>
        <v xml:space="preserve"> </v>
      </c>
    </row>
    <row r="757" spans="1:9" ht="15" customHeight="1" x14ac:dyDescent="0.25">
      <c r="A757" s="90"/>
      <c r="B757" s="89"/>
      <c r="C757" s="89"/>
      <c r="D757" s="91"/>
      <c r="E757" s="91"/>
      <c r="F757" s="297" t="str">
        <f t="shared" si="51"/>
        <v xml:space="preserve"> </v>
      </c>
      <c r="G757" s="297" t="str">
        <f t="shared" si="52"/>
        <v xml:space="preserve"> </v>
      </c>
      <c r="H757" s="297" t="str">
        <f t="shared" si="53"/>
        <v xml:space="preserve"> </v>
      </c>
      <c r="I757" s="297" t="str">
        <f t="shared" si="54"/>
        <v xml:space="preserve"> </v>
      </c>
    </row>
    <row r="758" spans="1:9" ht="15" customHeight="1" x14ac:dyDescent="0.25">
      <c r="A758" s="90"/>
      <c r="B758" s="89"/>
      <c r="C758" s="89"/>
      <c r="D758" s="91"/>
      <c r="E758" s="91"/>
      <c r="F758" s="297" t="str">
        <f t="shared" si="51"/>
        <v xml:space="preserve"> </v>
      </c>
      <c r="G758" s="297" t="str">
        <f t="shared" si="52"/>
        <v xml:space="preserve"> </v>
      </c>
      <c r="H758" s="297" t="str">
        <f t="shared" si="53"/>
        <v xml:space="preserve"> </v>
      </c>
      <c r="I758" s="297" t="str">
        <f t="shared" si="54"/>
        <v xml:space="preserve"> </v>
      </c>
    </row>
    <row r="759" spans="1:9" ht="15" customHeight="1" x14ac:dyDescent="0.25">
      <c r="A759" s="90"/>
      <c r="B759" s="89"/>
      <c r="C759" s="89"/>
      <c r="D759" s="91"/>
      <c r="E759" s="91"/>
      <c r="F759" s="297" t="str">
        <f t="shared" si="51"/>
        <v xml:space="preserve"> </v>
      </c>
      <c r="G759" s="297" t="str">
        <f t="shared" si="52"/>
        <v xml:space="preserve"> </v>
      </c>
      <c r="H759" s="297" t="str">
        <f t="shared" si="53"/>
        <v xml:space="preserve"> </v>
      </c>
      <c r="I759" s="297" t="str">
        <f t="shared" si="54"/>
        <v xml:space="preserve"> </v>
      </c>
    </row>
    <row r="760" spans="1:9" ht="15" customHeight="1" x14ac:dyDescent="0.25">
      <c r="A760" s="90"/>
      <c r="B760" s="89"/>
      <c r="C760" s="89"/>
      <c r="D760" s="91"/>
      <c r="E760" s="91"/>
      <c r="F760" s="297" t="str">
        <f t="shared" si="51"/>
        <v xml:space="preserve"> </v>
      </c>
      <c r="G760" s="297" t="str">
        <f t="shared" si="52"/>
        <v xml:space="preserve"> </v>
      </c>
      <c r="H760" s="297" t="str">
        <f t="shared" si="53"/>
        <v xml:space="preserve"> </v>
      </c>
      <c r="I760" s="297" t="str">
        <f t="shared" si="54"/>
        <v xml:space="preserve"> </v>
      </c>
    </row>
    <row r="761" spans="1:9" ht="15" customHeight="1" x14ac:dyDescent="0.25">
      <c r="A761" s="90"/>
      <c r="B761" s="89"/>
      <c r="C761" s="89"/>
      <c r="D761" s="91"/>
      <c r="E761" s="91"/>
      <c r="F761" s="297" t="str">
        <f t="shared" si="51"/>
        <v xml:space="preserve"> </v>
      </c>
      <c r="G761" s="297" t="str">
        <f t="shared" si="52"/>
        <v xml:space="preserve"> </v>
      </c>
      <c r="H761" s="297" t="str">
        <f t="shared" si="53"/>
        <v xml:space="preserve"> </v>
      </c>
      <c r="I761" s="297" t="str">
        <f t="shared" si="54"/>
        <v xml:space="preserve"> </v>
      </c>
    </row>
    <row r="762" spans="1:9" ht="15" customHeight="1" x14ac:dyDescent="0.25">
      <c r="A762" s="90"/>
      <c r="B762" s="89"/>
      <c r="C762" s="89"/>
      <c r="D762" s="91"/>
      <c r="E762" s="91"/>
      <c r="F762" s="297" t="str">
        <f t="shared" si="51"/>
        <v xml:space="preserve"> </v>
      </c>
      <c r="G762" s="297" t="str">
        <f t="shared" si="52"/>
        <v xml:space="preserve"> </v>
      </c>
      <c r="H762" s="297" t="str">
        <f t="shared" si="53"/>
        <v xml:space="preserve"> </v>
      </c>
      <c r="I762" s="297" t="str">
        <f t="shared" si="54"/>
        <v xml:space="preserve"> </v>
      </c>
    </row>
    <row r="763" spans="1:9" ht="15" customHeight="1" x14ac:dyDescent="0.25">
      <c r="A763" s="90"/>
      <c r="B763" s="89"/>
      <c r="C763" s="89"/>
      <c r="D763" s="91"/>
      <c r="E763" s="91"/>
      <c r="F763" s="297" t="str">
        <f t="shared" si="51"/>
        <v xml:space="preserve"> </v>
      </c>
      <c r="G763" s="297" t="str">
        <f t="shared" si="52"/>
        <v xml:space="preserve"> </v>
      </c>
      <c r="H763" s="297" t="str">
        <f t="shared" si="53"/>
        <v xml:space="preserve"> </v>
      </c>
      <c r="I763" s="297" t="str">
        <f t="shared" si="54"/>
        <v xml:space="preserve"> </v>
      </c>
    </row>
    <row r="764" spans="1:9" ht="15" customHeight="1" x14ac:dyDescent="0.25">
      <c r="A764" s="90"/>
      <c r="B764" s="89"/>
      <c r="C764" s="89"/>
      <c r="D764" s="91"/>
      <c r="E764" s="91"/>
      <c r="F764" s="297" t="str">
        <f t="shared" si="51"/>
        <v xml:space="preserve"> </v>
      </c>
      <c r="G764" s="297" t="str">
        <f t="shared" si="52"/>
        <v xml:space="preserve"> </v>
      </c>
      <c r="H764" s="297" t="str">
        <f t="shared" si="53"/>
        <v xml:space="preserve"> </v>
      </c>
      <c r="I764" s="297" t="str">
        <f t="shared" si="54"/>
        <v xml:space="preserve"> </v>
      </c>
    </row>
    <row r="765" spans="1:9" ht="15" customHeight="1" x14ac:dyDescent="0.25">
      <c r="A765" s="90"/>
      <c r="B765" s="89"/>
      <c r="C765" s="89"/>
      <c r="D765" s="91"/>
      <c r="E765" s="91"/>
      <c r="F765" s="297" t="str">
        <f t="shared" si="51"/>
        <v xml:space="preserve"> </v>
      </c>
      <c r="G765" s="297" t="str">
        <f t="shared" si="52"/>
        <v xml:space="preserve"> </v>
      </c>
      <c r="H765" s="297" t="str">
        <f t="shared" si="53"/>
        <v xml:space="preserve"> </v>
      </c>
      <c r="I765" s="297" t="str">
        <f t="shared" si="54"/>
        <v xml:space="preserve"> </v>
      </c>
    </row>
    <row r="766" spans="1:9" ht="15" customHeight="1" x14ac:dyDescent="0.25">
      <c r="A766" s="90"/>
      <c r="B766" s="89"/>
      <c r="C766" s="89"/>
      <c r="D766" s="91"/>
      <c r="E766" s="91"/>
      <c r="F766" s="297" t="str">
        <f t="shared" si="51"/>
        <v xml:space="preserve"> </v>
      </c>
      <c r="G766" s="297" t="str">
        <f t="shared" si="52"/>
        <v xml:space="preserve"> </v>
      </c>
      <c r="H766" s="297" t="str">
        <f t="shared" si="53"/>
        <v xml:space="preserve"> </v>
      </c>
      <c r="I766" s="297" t="str">
        <f t="shared" si="54"/>
        <v xml:space="preserve"> </v>
      </c>
    </row>
    <row r="767" spans="1:9" ht="15" customHeight="1" x14ac:dyDescent="0.25">
      <c r="A767" s="90"/>
      <c r="B767" s="89"/>
      <c r="C767" s="89"/>
      <c r="D767" s="91"/>
      <c r="E767" s="91"/>
      <c r="F767" s="297" t="str">
        <f t="shared" si="51"/>
        <v xml:space="preserve"> </v>
      </c>
      <c r="G767" s="297" t="str">
        <f t="shared" si="52"/>
        <v xml:space="preserve"> </v>
      </c>
      <c r="H767" s="297" t="str">
        <f t="shared" si="53"/>
        <v xml:space="preserve"> </v>
      </c>
      <c r="I767" s="297" t="str">
        <f t="shared" si="54"/>
        <v xml:space="preserve"> </v>
      </c>
    </row>
    <row r="768" spans="1:9" ht="15" customHeight="1" x14ac:dyDescent="0.25">
      <c r="A768" s="90"/>
      <c r="B768" s="89"/>
      <c r="C768" s="89"/>
      <c r="D768" s="91"/>
      <c r="E768" s="91"/>
      <c r="F768" s="297" t="str">
        <f t="shared" si="51"/>
        <v xml:space="preserve"> </v>
      </c>
      <c r="G768" s="297" t="str">
        <f t="shared" si="52"/>
        <v xml:space="preserve"> </v>
      </c>
      <c r="H768" s="297" t="str">
        <f t="shared" si="53"/>
        <v xml:space="preserve"> </v>
      </c>
      <c r="I768" s="297" t="str">
        <f t="shared" si="54"/>
        <v xml:space="preserve"> </v>
      </c>
    </row>
    <row r="769" spans="1:9" ht="15" customHeight="1" x14ac:dyDescent="0.25">
      <c r="A769" s="90"/>
      <c r="B769" s="89"/>
      <c r="C769" s="89"/>
      <c r="D769" s="91"/>
      <c r="E769" s="91"/>
      <c r="F769" s="297" t="str">
        <f t="shared" si="51"/>
        <v xml:space="preserve"> </v>
      </c>
      <c r="G769" s="297" t="str">
        <f t="shared" si="52"/>
        <v xml:space="preserve"> </v>
      </c>
      <c r="H769" s="297" t="str">
        <f t="shared" si="53"/>
        <v xml:space="preserve"> </v>
      </c>
      <c r="I769" s="297" t="str">
        <f t="shared" si="54"/>
        <v xml:space="preserve"> </v>
      </c>
    </row>
    <row r="770" spans="1:9" ht="15" customHeight="1" x14ac:dyDescent="0.25">
      <c r="A770" s="90"/>
      <c r="B770" s="89"/>
      <c r="C770" s="89"/>
      <c r="D770" s="91"/>
      <c r="E770" s="91"/>
      <c r="F770" s="297" t="str">
        <f t="shared" si="51"/>
        <v xml:space="preserve"> </v>
      </c>
      <c r="G770" s="297" t="str">
        <f t="shared" si="52"/>
        <v xml:space="preserve"> </v>
      </c>
      <c r="H770" s="297" t="str">
        <f t="shared" si="53"/>
        <v xml:space="preserve"> </v>
      </c>
      <c r="I770" s="297" t="str">
        <f t="shared" si="54"/>
        <v xml:space="preserve"> </v>
      </c>
    </row>
    <row r="771" spans="1:9" ht="15" customHeight="1" x14ac:dyDescent="0.25">
      <c r="A771" s="90"/>
      <c r="B771" s="89"/>
      <c r="C771" s="89"/>
      <c r="D771" s="91"/>
      <c r="E771" s="91"/>
      <c r="F771" s="297" t="str">
        <f t="shared" si="51"/>
        <v xml:space="preserve"> </v>
      </c>
      <c r="G771" s="297" t="str">
        <f t="shared" si="52"/>
        <v xml:space="preserve"> </v>
      </c>
      <c r="H771" s="297" t="str">
        <f t="shared" si="53"/>
        <v xml:space="preserve"> </v>
      </c>
      <c r="I771" s="297" t="str">
        <f t="shared" si="54"/>
        <v xml:space="preserve"> </v>
      </c>
    </row>
    <row r="772" spans="1:9" ht="15" customHeight="1" x14ac:dyDescent="0.25">
      <c r="A772" s="90"/>
      <c r="B772" s="89"/>
      <c r="C772" s="89"/>
      <c r="D772" s="91"/>
      <c r="E772" s="91"/>
      <c r="F772" s="297" t="str">
        <f t="shared" si="51"/>
        <v xml:space="preserve"> </v>
      </c>
      <c r="G772" s="297" t="str">
        <f t="shared" si="52"/>
        <v xml:space="preserve"> </v>
      </c>
      <c r="H772" s="297" t="str">
        <f t="shared" si="53"/>
        <v xml:space="preserve"> </v>
      </c>
      <c r="I772" s="297" t="str">
        <f t="shared" si="54"/>
        <v xml:space="preserve"> </v>
      </c>
    </row>
    <row r="773" spans="1:9" ht="15" customHeight="1" x14ac:dyDescent="0.25">
      <c r="A773" s="90"/>
      <c r="B773" s="89"/>
      <c r="C773" s="89"/>
      <c r="D773" s="91"/>
      <c r="E773" s="91"/>
      <c r="F773" s="297" t="str">
        <f t="shared" si="51"/>
        <v xml:space="preserve"> </v>
      </c>
      <c r="G773" s="297" t="str">
        <f t="shared" si="52"/>
        <v xml:space="preserve"> </v>
      </c>
      <c r="H773" s="297" t="str">
        <f t="shared" si="53"/>
        <v xml:space="preserve"> </v>
      </c>
      <c r="I773" s="297" t="str">
        <f t="shared" si="54"/>
        <v xml:space="preserve"> </v>
      </c>
    </row>
    <row r="774" spans="1:9" ht="15" customHeight="1" x14ac:dyDescent="0.25">
      <c r="A774" s="90"/>
      <c r="B774" s="89"/>
      <c r="C774" s="89"/>
      <c r="D774" s="91"/>
      <c r="E774" s="91"/>
      <c r="F774" s="297" t="str">
        <f t="shared" si="51"/>
        <v xml:space="preserve"> </v>
      </c>
      <c r="G774" s="297" t="str">
        <f t="shared" si="52"/>
        <v xml:space="preserve"> </v>
      </c>
      <c r="H774" s="297" t="str">
        <f t="shared" si="53"/>
        <v xml:space="preserve"> </v>
      </c>
      <c r="I774" s="297" t="str">
        <f t="shared" si="54"/>
        <v xml:space="preserve"> </v>
      </c>
    </row>
    <row r="775" spans="1:9" ht="15" customHeight="1" x14ac:dyDescent="0.25">
      <c r="A775" s="90"/>
      <c r="B775" s="89"/>
      <c r="C775" s="89"/>
      <c r="D775" s="91"/>
      <c r="E775" s="91"/>
      <c r="F775" s="297" t="str">
        <f t="shared" si="51"/>
        <v xml:space="preserve"> </v>
      </c>
      <c r="G775" s="297" t="str">
        <f t="shared" si="52"/>
        <v xml:space="preserve"> </v>
      </c>
      <c r="H775" s="297" t="str">
        <f t="shared" si="53"/>
        <v xml:space="preserve"> </v>
      </c>
      <c r="I775" s="297" t="str">
        <f t="shared" si="54"/>
        <v xml:space="preserve"> </v>
      </c>
    </row>
    <row r="776" spans="1:9" ht="15" customHeight="1" x14ac:dyDescent="0.25">
      <c r="A776" s="90"/>
      <c r="B776" s="89"/>
      <c r="C776" s="89"/>
      <c r="D776" s="91"/>
      <c r="E776" s="91"/>
      <c r="F776" s="297" t="str">
        <f t="shared" si="51"/>
        <v xml:space="preserve"> </v>
      </c>
      <c r="G776" s="297" t="str">
        <f t="shared" si="52"/>
        <v xml:space="preserve"> </v>
      </c>
      <c r="H776" s="297" t="str">
        <f t="shared" si="53"/>
        <v xml:space="preserve"> </v>
      </c>
      <c r="I776" s="297" t="str">
        <f t="shared" si="54"/>
        <v xml:space="preserve"> </v>
      </c>
    </row>
    <row r="777" spans="1:9" ht="15" customHeight="1" x14ac:dyDescent="0.25">
      <c r="A777" s="90"/>
      <c r="B777" s="89"/>
      <c r="C777" s="89"/>
      <c r="D777" s="91"/>
      <c r="E777" s="91"/>
      <c r="F777" s="297" t="str">
        <f t="shared" si="51"/>
        <v xml:space="preserve"> </v>
      </c>
      <c r="G777" s="297" t="str">
        <f t="shared" si="52"/>
        <v xml:space="preserve"> </v>
      </c>
      <c r="H777" s="297" t="str">
        <f t="shared" si="53"/>
        <v xml:space="preserve"> </v>
      </c>
      <c r="I777" s="297" t="str">
        <f t="shared" si="54"/>
        <v xml:space="preserve"> </v>
      </c>
    </row>
    <row r="778" spans="1:9" ht="15" customHeight="1" x14ac:dyDescent="0.25">
      <c r="A778" s="90"/>
      <c r="B778" s="89"/>
      <c r="C778" s="89"/>
      <c r="D778" s="91"/>
      <c r="E778" s="91"/>
      <c r="F778" s="297" t="str">
        <f t="shared" si="51"/>
        <v xml:space="preserve"> </v>
      </c>
      <c r="G778" s="297" t="str">
        <f t="shared" si="52"/>
        <v xml:space="preserve"> </v>
      </c>
      <c r="H778" s="297" t="str">
        <f t="shared" si="53"/>
        <v xml:space="preserve"> </v>
      </c>
      <c r="I778" s="297" t="str">
        <f t="shared" si="54"/>
        <v xml:space="preserve"> </v>
      </c>
    </row>
    <row r="779" spans="1:9" ht="15" customHeight="1" x14ac:dyDescent="0.25">
      <c r="A779" s="90"/>
      <c r="B779" s="89"/>
      <c r="C779" s="89"/>
      <c r="D779" s="91"/>
      <c r="E779" s="91"/>
      <c r="F779" s="297" t="str">
        <f t="shared" si="51"/>
        <v xml:space="preserve"> </v>
      </c>
      <c r="G779" s="297" t="str">
        <f t="shared" si="52"/>
        <v xml:space="preserve"> </v>
      </c>
      <c r="H779" s="297" t="str">
        <f t="shared" si="53"/>
        <v xml:space="preserve"> </v>
      </c>
      <c r="I779" s="297" t="str">
        <f t="shared" si="54"/>
        <v xml:space="preserve"> </v>
      </c>
    </row>
    <row r="780" spans="1:9" ht="15" customHeight="1" x14ac:dyDescent="0.25">
      <c r="A780" s="90"/>
      <c r="B780" s="89"/>
      <c r="C780" s="89"/>
      <c r="D780" s="91"/>
      <c r="E780" s="91"/>
      <c r="F780" s="297" t="str">
        <f t="shared" si="51"/>
        <v xml:space="preserve"> </v>
      </c>
      <c r="G780" s="297" t="str">
        <f t="shared" si="52"/>
        <v xml:space="preserve"> </v>
      </c>
      <c r="H780" s="297" t="str">
        <f t="shared" si="53"/>
        <v xml:space="preserve"> </v>
      </c>
      <c r="I780" s="297" t="str">
        <f t="shared" si="54"/>
        <v xml:space="preserve"> </v>
      </c>
    </row>
    <row r="781" spans="1:9" ht="15" customHeight="1" x14ac:dyDescent="0.25">
      <c r="A781" s="90"/>
      <c r="B781" s="89"/>
      <c r="C781" s="89"/>
      <c r="D781" s="91"/>
      <c r="E781" s="91"/>
      <c r="F781" s="297" t="str">
        <f t="shared" si="51"/>
        <v xml:space="preserve"> </v>
      </c>
      <c r="G781" s="297" t="str">
        <f t="shared" si="52"/>
        <v xml:space="preserve"> </v>
      </c>
      <c r="H781" s="297" t="str">
        <f t="shared" si="53"/>
        <v xml:space="preserve"> </v>
      </c>
      <c r="I781" s="297" t="str">
        <f t="shared" si="54"/>
        <v xml:space="preserve"> </v>
      </c>
    </row>
    <row r="782" spans="1:9" ht="15" customHeight="1" x14ac:dyDescent="0.25">
      <c r="A782" s="90"/>
      <c r="B782" s="89"/>
      <c r="C782" s="89"/>
      <c r="D782" s="91"/>
      <c r="E782" s="91"/>
      <c r="F782" s="297" t="str">
        <f t="shared" si="51"/>
        <v xml:space="preserve"> </v>
      </c>
      <c r="G782" s="297" t="str">
        <f t="shared" si="52"/>
        <v xml:space="preserve"> </v>
      </c>
      <c r="H782" s="297" t="str">
        <f t="shared" si="53"/>
        <v xml:space="preserve"> </v>
      </c>
      <c r="I782" s="297" t="str">
        <f t="shared" si="54"/>
        <v xml:space="preserve"> </v>
      </c>
    </row>
    <row r="783" spans="1:9" ht="15" customHeight="1" x14ac:dyDescent="0.25">
      <c r="A783" s="90"/>
      <c r="B783" s="89"/>
      <c r="C783" s="89"/>
      <c r="D783" s="91"/>
      <c r="E783" s="91"/>
      <c r="F783" s="297" t="str">
        <f t="shared" si="51"/>
        <v xml:space="preserve"> </v>
      </c>
      <c r="G783" s="297" t="str">
        <f t="shared" si="52"/>
        <v xml:space="preserve"> </v>
      </c>
      <c r="H783" s="297" t="str">
        <f t="shared" si="53"/>
        <v xml:space="preserve"> </v>
      </c>
      <c r="I783" s="297" t="str">
        <f t="shared" si="54"/>
        <v xml:space="preserve"> </v>
      </c>
    </row>
    <row r="784" spans="1:9" ht="15" customHeight="1" x14ac:dyDescent="0.25">
      <c r="A784" s="90"/>
      <c r="B784" s="89"/>
      <c r="C784" s="89"/>
      <c r="D784" s="91"/>
      <c r="E784" s="91"/>
      <c r="F784" s="297" t="str">
        <f t="shared" si="51"/>
        <v xml:space="preserve"> </v>
      </c>
      <c r="G784" s="297" t="str">
        <f t="shared" si="52"/>
        <v xml:space="preserve"> </v>
      </c>
      <c r="H784" s="297" t="str">
        <f t="shared" si="53"/>
        <v xml:space="preserve"> </v>
      </c>
      <c r="I784" s="297" t="str">
        <f t="shared" si="54"/>
        <v xml:space="preserve"> </v>
      </c>
    </row>
    <row r="785" spans="1:9" ht="15" customHeight="1" x14ac:dyDescent="0.25">
      <c r="A785" s="90"/>
      <c r="B785" s="89"/>
      <c r="C785" s="89"/>
      <c r="D785" s="91"/>
      <c r="E785" s="91"/>
      <c r="F785" s="297" t="str">
        <f t="shared" si="51"/>
        <v xml:space="preserve"> </v>
      </c>
      <c r="G785" s="297" t="str">
        <f t="shared" si="52"/>
        <v xml:space="preserve"> </v>
      </c>
      <c r="H785" s="297" t="str">
        <f t="shared" si="53"/>
        <v xml:space="preserve"> </v>
      </c>
      <c r="I785" s="297" t="str">
        <f t="shared" si="54"/>
        <v xml:space="preserve"> </v>
      </c>
    </row>
    <row r="786" spans="1:9" ht="15" customHeight="1" x14ac:dyDescent="0.25">
      <c r="A786" s="90"/>
      <c r="B786" s="89"/>
      <c r="C786" s="89"/>
      <c r="D786" s="91"/>
      <c r="E786" s="91"/>
      <c r="F786" s="297" t="str">
        <f t="shared" si="51"/>
        <v xml:space="preserve"> </v>
      </c>
      <c r="G786" s="297" t="str">
        <f t="shared" si="52"/>
        <v xml:space="preserve"> </v>
      </c>
      <c r="H786" s="297" t="str">
        <f t="shared" si="53"/>
        <v xml:space="preserve"> </v>
      </c>
      <c r="I786" s="297" t="str">
        <f t="shared" si="54"/>
        <v xml:space="preserve"> </v>
      </c>
    </row>
    <row r="787" spans="1:9" ht="15" customHeight="1" x14ac:dyDescent="0.25">
      <c r="A787" s="90"/>
      <c r="B787" s="89"/>
      <c r="C787" s="89"/>
      <c r="D787" s="91"/>
      <c r="E787" s="91"/>
      <c r="F787" s="297" t="str">
        <f t="shared" si="51"/>
        <v xml:space="preserve"> </v>
      </c>
      <c r="G787" s="297" t="str">
        <f t="shared" si="52"/>
        <v xml:space="preserve"> </v>
      </c>
      <c r="H787" s="297" t="str">
        <f t="shared" si="53"/>
        <v xml:space="preserve"> </v>
      </c>
      <c r="I787" s="297" t="str">
        <f t="shared" si="54"/>
        <v xml:space="preserve"> </v>
      </c>
    </row>
    <row r="788" spans="1:9" ht="15" customHeight="1" x14ac:dyDescent="0.25">
      <c r="A788" s="90"/>
      <c r="B788" s="89"/>
      <c r="C788" s="89"/>
      <c r="D788" s="91"/>
      <c r="E788" s="91"/>
      <c r="F788" s="297" t="str">
        <f t="shared" si="51"/>
        <v xml:space="preserve"> </v>
      </c>
      <c r="G788" s="297" t="str">
        <f t="shared" si="52"/>
        <v xml:space="preserve"> </v>
      </c>
      <c r="H788" s="297" t="str">
        <f t="shared" si="53"/>
        <v xml:space="preserve"> </v>
      </c>
      <c r="I788" s="297" t="str">
        <f t="shared" si="54"/>
        <v xml:space="preserve"> </v>
      </c>
    </row>
    <row r="789" spans="1:9" ht="15" customHeight="1" x14ac:dyDescent="0.25">
      <c r="A789" s="90"/>
      <c r="B789" s="89"/>
      <c r="C789" s="89"/>
      <c r="D789" s="91"/>
      <c r="E789" s="91"/>
      <c r="F789" s="297" t="str">
        <f t="shared" si="51"/>
        <v xml:space="preserve"> </v>
      </c>
      <c r="G789" s="297" t="str">
        <f t="shared" si="52"/>
        <v xml:space="preserve"> </v>
      </c>
      <c r="H789" s="297" t="str">
        <f t="shared" si="53"/>
        <v xml:space="preserve"> </v>
      </c>
      <c r="I789" s="297" t="str">
        <f t="shared" si="54"/>
        <v xml:space="preserve"> </v>
      </c>
    </row>
    <row r="790" spans="1:9" ht="15" customHeight="1" x14ac:dyDescent="0.25">
      <c r="A790" s="90"/>
      <c r="B790" s="89"/>
      <c r="C790" s="89"/>
      <c r="D790" s="91"/>
      <c r="E790" s="91"/>
      <c r="F790" s="297" t="str">
        <f t="shared" si="51"/>
        <v xml:space="preserve"> </v>
      </c>
      <c r="G790" s="297" t="str">
        <f t="shared" si="52"/>
        <v xml:space="preserve"> </v>
      </c>
      <c r="H790" s="297" t="str">
        <f t="shared" si="53"/>
        <v xml:space="preserve"> </v>
      </c>
      <c r="I790" s="297" t="str">
        <f t="shared" si="54"/>
        <v xml:space="preserve"> </v>
      </c>
    </row>
    <row r="791" spans="1:9" ht="15" customHeight="1" x14ac:dyDescent="0.25">
      <c r="A791" s="90"/>
      <c r="B791" s="89"/>
      <c r="C791" s="89"/>
      <c r="D791" s="91"/>
      <c r="E791" s="91"/>
      <c r="F791" s="297" t="str">
        <f t="shared" si="51"/>
        <v xml:space="preserve"> </v>
      </c>
      <c r="G791" s="297" t="str">
        <f t="shared" si="52"/>
        <v xml:space="preserve"> </v>
      </c>
      <c r="H791" s="297" t="str">
        <f t="shared" si="53"/>
        <v xml:space="preserve"> </v>
      </c>
      <c r="I791" s="297" t="str">
        <f t="shared" si="54"/>
        <v xml:space="preserve"> </v>
      </c>
    </row>
    <row r="792" spans="1:9" ht="15" customHeight="1" x14ac:dyDescent="0.25">
      <c r="A792" s="90"/>
      <c r="B792" s="89"/>
      <c r="C792" s="89"/>
      <c r="D792" s="91"/>
      <c r="E792" s="91"/>
      <c r="F792" s="297" t="str">
        <f t="shared" si="51"/>
        <v xml:space="preserve"> </v>
      </c>
      <c r="G792" s="297" t="str">
        <f t="shared" si="52"/>
        <v xml:space="preserve"> </v>
      </c>
      <c r="H792" s="297" t="str">
        <f t="shared" si="53"/>
        <v xml:space="preserve"> </v>
      </c>
      <c r="I792" s="297" t="str">
        <f t="shared" si="54"/>
        <v xml:space="preserve"> </v>
      </c>
    </row>
    <row r="793" spans="1:9" ht="15" customHeight="1" x14ac:dyDescent="0.25">
      <c r="A793" s="90"/>
      <c r="B793" s="89"/>
      <c r="C793" s="89"/>
      <c r="D793" s="91"/>
      <c r="E793" s="91"/>
      <c r="F793" s="297" t="str">
        <f t="shared" si="51"/>
        <v xml:space="preserve"> </v>
      </c>
      <c r="G793" s="297" t="str">
        <f t="shared" si="52"/>
        <v xml:space="preserve"> </v>
      </c>
      <c r="H793" s="297" t="str">
        <f t="shared" si="53"/>
        <v xml:space="preserve"> </v>
      </c>
      <c r="I793" s="297" t="str">
        <f t="shared" si="54"/>
        <v xml:space="preserve"> </v>
      </c>
    </row>
    <row r="794" spans="1:9" ht="15" customHeight="1" x14ac:dyDescent="0.25">
      <c r="A794" s="90"/>
      <c r="B794" s="89"/>
      <c r="C794" s="89"/>
      <c r="D794" s="91"/>
      <c r="E794" s="91"/>
      <c r="F794" s="297" t="str">
        <f t="shared" si="51"/>
        <v xml:space="preserve"> </v>
      </c>
      <c r="G794" s="297" t="str">
        <f t="shared" si="52"/>
        <v xml:space="preserve"> </v>
      </c>
      <c r="H794" s="297" t="str">
        <f t="shared" si="53"/>
        <v xml:space="preserve"> </v>
      </c>
      <c r="I794" s="297" t="str">
        <f t="shared" si="54"/>
        <v xml:space="preserve"> </v>
      </c>
    </row>
    <row r="795" spans="1:9" ht="15" customHeight="1" x14ac:dyDescent="0.25">
      <c r="A795" s="90"/>
      <c r="B795" s="89"/>
      <c r="C795" s="89"/>
      <c r="D795" s="91"/>
      <c r="E795" s="91"/>
      <c r="F795" s="297" t="str">
        <f t="shared" si="51"/>
        <v xml:space="preserve"> </v>
      </c>
      <c r="G795" s="297" t="str">
        <f t="shared" si="52"/>
        <v xml:space="preserve"> </v>
      </c>
      <c r="H795" s="297" t="str">
        <f t="shared" si="53"/>
        <v xml:space="preserve"> </v>
      </c>
      <c r="I795" s="297" t="str">
        <f t="shared" si="54"/>
        <v xml:space="preserve"> </v>
      </c>
    </row>
    <row r="796" spans="1:9" ht="15" customHeight="1" x14ac:dyDescent="0.25">
      <c r="A796" s="90"/>
      <c r="B796" s="89"/>
      <c r="C796" s="89"/>
      <c r="D796" s="91"/>
      <c r="E796" s="91"/>
      <c r="F796" s="297" t="str">
        <f t="shared" si="51"/>
        <v xml:space="preserve"> </v>
      </c>
      <c r="G796" s="297" t="str">
        <f t="shared" si="52"/>
        <v xml:space="preserve"> </v>
      </c>
      <c r="H796" s="297" t="str">
        <f t="shared" si="53"/>
        <v xml:space="preserve"> </v>
      </c>
      <c r="I796" s="297" t="str">
        <f t="shared" si="54"/>
        <v xml:space="preserve"> </v>
      </c>
    </row>
    <row r="797" spans="1:9" ht="15" customHeight="1" x14ac:dyDescent="0.25">
      <c r="A797" s="90"/>
      <c r="B797" s="89"/>
      <c r="C797" s="89"/>
      <c r="D797" s="91"/>
      <c r="E797" s="91"/>
      <c r="F797" s="297" t="str">
        <f t="shared" si="51"/>
        <v xml:space="preserve"> </v>
      </c>
      <c r="G797" s="297" t="str">
        <f t="shared" si="52"/>
        <v xml:space="preserve"> </v>
      </c>
      <c r="H797" s="297" t="str">
        <f t="shared" si="53"/>
        <v xml:space="preserve"> </v>
      </c>
      <c r="I797" s="297" t="str">
        <f t="shared" si="54"/>
        <v xml:space="preserve"> </v>
      </c>
    </row>
    <row r="798" spans="1:9" ht="15" customHeight="1" x14ac:dyDescent="0.25">
      <c r="A798" s="90"/>
      <c r="B798" s="89"/>
      <c r="C798" s="89"/>
      <c r="D798" s="91"/>
      <c r="E798" s="91"/>
      <c r="F798" s="297" t="str">
        <f t="shared" si="51"/>
        <v xml:space="preserve"> </v>
      </c>
      <c r="G798" s="297" t="str">
        <f t="shared" si="52"/>
        <v xml:space="preserve"> </v>
      </c>
      <c r="H798" s="297" t="str">
        <f t="shared" si="53"/>
        <v xml:space="preserve"> </v>
      </c>
      <c r="I798" s="297" t="str">
        <f t="shared" si="54"/>
        <v xml:space="preserve"> </v>
      </c>
    </row>
    <row r="799" spans="1:9" ht="15" customHeight="1" x14ac:dyDescent="0.25">
      <c r="A799" s="90"/>
      <c r="B799" s="89"/>
      <c r="C799" s="89"/>
      <c r="D799" s="91"/>
      <c r="E799" s="91"/>
      <c r="F799" s="297" t="str">
        <f t="shared" si="51"/>
        <v xml:space="preserve"> </v>
      </c>
      <c r="G799" s="297" t="str">
        <f t="shared" si="52"/>
        <v xml:space="preserve"> </v>
      </c>
      <c r="H799" s="297" t="str">
        <f t="shared" si="53"/>
        <v xml:space="preserve"> </v>
      </c>
      <c r="I799" s="297" t="str">
        <f t="shared" si="54"/>
        <v xml:space="preserve"> </v>
      </c>
    </row>
    <row r="800" spans="1:9" ht="15" customHeight="1" x14ac:dyDescent="0.25">
      <c r="A800" s="90"/>
      <c r="B800" s="89"/>
      <c r="C800" s="89"/>
      <c r="D800" s="91"/>
      <c r="E800" s="91"/>
      <c r="F800" s="297" t="str">
        <f t="shared" si="51"/>
        <v xml:space="preserve"> </v>
      </c>
      <c r="G800" s="297" t="str">
        <f t="shared" si="52"/>
        <v xml:space="preserve"> </v>
      </c>
      <c r="H800" s="297" t="str">
        <f t="shared" si="53"/>
        <v xml:space="preserve"> </v>
      </c>
      <c r="I800" s="297" t="str">
        <f t="shared" si="54"/>
        <v xml:space="preserve"> </v>
      </c>
    </row>
    <row r="801" spans="1:9" ht="15" customHeight="1" x14ac:dyDescent="0.25">
      <c r="A801" s="90"/>
      <c r="B801" s="89"/>
      <c r="C801" s="89"/>
      <c r="D801" s="91"/>
      <c r="E801" s="91"/>
      <c r="F801" s="297" t="str">
        <f t="shared" si="51"/>
        <v xml:space="preserve"> </v>
      </c>
      <c r="G801" s="297" t="str">
        <f t="shared" si="52"/>
        <v xml:space="preserve"> </v>
      </c>
      <c r="H801" s="297" t="str">
        <f t="shared" si="53"/>
        <v xml:space="preserve"> </v>
      </c>
      <c r="I801" s="297" t="str">
        <f t="shared" si="54"/>
        <v xml:space="preserve"> </v>
      </c>
    </row>
    <row r="802" spans="1:9" ht="15" customHeight="1" x14ac:dyDescent="0.25">
      <c r="A802" s="90"/>
      <c r="B802" s="89"/>
      <c r="C802" s="89"/>
      <c r="D802" s="91"/>
      <c r="E802" s="91"/>
      <c r="F802" s="297" t="str">
        <f t="shared" si="51"/>
        <v xml:space="preserve"> </v>
      </c>
      <c r="G802" s="297" t="str">
        <f t="shared" si="52"/>
        <v xml:space="preserve"> </v>
      </c>
      <c r="H802" s="297" t="str">
        <f t="shared" si="53"/>
        <v xml:space="preserve"> </v>
      </c>
      <c r="I802" s="297" t="str">
        <f t="shared" si="54"/>
        <v xml:space="preserve"> </v>
      </c>
    </row>
    <row r="803" spans="1:9" ht="15" customHeight="1" x14ac:dyDescent="0.25">
      <c r="A803" s="90"/>
      <c r="B803" s="89"/>
      <c r="C803" s="89"/>
      <c r="D803" s="91"/>
      <c r="E803" s="91"/>
      <c r="F803" s="297" t="str">
        <f t="shared" si="51"/>
        <v xml:space="preserve"> </v>
      </c>
      <c r="G803" s="297" t="str">
        <f t="shared" si="52"/>
        <v xml:space="preserve"> </v>
      </c>
      <c r="H803" s="297" t="str">
        <f t="shared" si="53"/>
        <v xml:space="preserve"> </v>
      </c>
      <c r="I803" s="297" t="str">
        <f t="shared" si="54"/>
        <v xml:space="preserve"> </v>
      </c>
    </row>
    <row r="804" spans="1:9" ht="15" customHeight="1" x14ac:dyDescent="0.25">
      <c r="A804" s="90"/>
      <c r="B804" s="89"/>
      <c r="C804" s="89"/>
      <c r="D804" s="91"/>
      <c r="E804" s="91"/>
      <c r="F804" s="297" t="str">
        <f t="shared" si="51"/>
        <v xml:space="preserve"> </v>
      </c>
      <c r="G804" s="297" t="str">
        <f t="shared" si="52"/>
        <v xml:space="preserve"> </v>
      </c>
      <c r="H804" s="297" t="str">
        <f t="shared" si="53"/>
        <v xml:space="preserve"> </v>
      </c>
      <c r="I804" s="297" t="str">
        <f t="shared" si="54"/>
        <v xml:space="preserve"> </v>
      </c>
    </row>
    <row r="805" spans="1:9" ht="15" customHeight="1" x14ac:dyDescent="0.25">
      <c r="A805" s="90"/>
      <c r="B805" s="89"/>
      <c r="C805" s="89"/>
      <c r="D805" s="91"/>
      <c r="E805" s="91"/>
      <c r="F805" s="297" t="str">
        <f t="shared" si="51"/>
        <v xml:space="preserve"> </v>
      </c>
      <c r="G805" s="297" t="str">
        <f t="shared" si="52"/>
        <v xml:space="preserve"> </v>
      </c>
      <c r="H805" s="297" t="str">
        <f t="shared" si="53"/>
        <v xml:space="preserve"> </v>
      </c>
      <c r="I805" s="297" t="str">
        <f t="shared" si="54"/>
        <v xml:space="preserve"> </v>
      </c>
    </row>
    <row r="806" spans="1:9" ht="15" customHeight="1" x14ac:dyDescent="0.25">
      <c r="A806" s="90"/>
      <c r="B806" s="89"/>
      <c r="C806" s="89"/>
      <c r="D806" s="91"/>
      <c r="E806" s="91"/>
      <c r="F806" s="297" t="str">
        <f t="shared" si="51"/>
        <v xml:space="preserve"> </v>
      </c>
      <c r="G806" s="297" t="str">
        <f t="shared" si="52"/>
        <v xml:space="preserve"> </v>
      </c>
      <c r="H806" s="297" t="str">
        <f t="shared" si="53"/>
        <v xml:space="preserve"> </v>
      </c>
      <c r="I806" s="297" t="str">
        <f t="shared" si="54"/>
        <v xml:space="preserve"> </v>
      </c>
    </row>
    <row r="807" spans="1:9" ht="15" customHeight="1" x14ac:dyDescent="0.25">
      <c r="A807" s="90"/>
      <c r="B807" s="89"/>
      <c r="C807" s="89"/>
      <c r="D807" s="91"/>
      <c r="E807" s="91"/>
      <c r="F807" s="297" t="str">
        <f t="shared" si="51"/>
        <v xml:space="preserve"> </v>
      </c>
      <c r="G807" s="297" t="str">
        <f t="shared" si="52"/>
        <v xml:space="preserve"> </v>
      </c>
      <c r="H807" s="297" t="str">
        <f t="shared" si="53"/>
        <v xml:space="preserve"> </v>
      </c>
      <c r="I807" s="297" t="str">
        <f t="shared" si="54"/>
        <v xml:space="preserve"> </v>
      </c>
    </row>
    <row r="808" spans="1:9" ht="15" customHeight="1" x14ac:dyDescent="0.25">
      <c r="A808" s="90"/>
      <c r="B808" s="89"/>
      <c r="C808" s="89"/>
      <c r="D808" s="91"/>
      <c r="E808" s="91"/>
      <c r="F808" s="297" t="str">
        <f t="shared" si="51"/>
        <v xml:space="preserve"> </v>
      </c>
      <c r="G808" s="297" t="str">
        <f t="shared" si="52"/>
        <v xml:space="preserve"> </v>
      </c>
      <c r="H808" s="297" t="str">
        <f t="shared" si="53"/>
        <v xml:space="preserve"> </v>
      </c>
      <c r="I808" s="297" t="str">
        <f t="shared" si="54"/>
        <v xml:space="preserve"> </v>
      </c>
    </row>
    <row r="809" spans="1:9" ht="15" customHeight="1" x14ac:dyDescent="0.25">
      <c r="A809" s="90"/>
      <c r="B809" s="89"/>
      <c r="C809" s="89"/>
      <c r="D809" s="91"/>
      <c r="E809" s="91"/>
      <c r="F809" s="297" t="str">
        <f t="shared" si="51"/>
        <v xml:space="preserve"> </v>
      </c>
      <c r="G809" s="297" t="str">
        <f t="shared" si="52"/>
        <v xml:space="preserve"> </v>
      </c>
      <c r="H809" s="297" t="str">
        <f t="shared" si="53"/>
        <v xml:space="preserve"> </v>
      </c>
      <c r="I809" s="297" t="str">
        <f t="shared" si="54"/>
        <v xml:space="preserve"> </v>
      </c>
    </row>
    <row r="810" spans="1:9" ht="15" customHeight="1" x14ac:dyDescent="0.25">
      <c r="A810" s="90"/>
      <c r="B810" s="89"/>
      <c r="C810" s="89"/>
      <c r="D810" s="91"/>
      <c r="E810" s="91"/>
      <c r="F810" s="297" t="str">
        <f t="shared" si="51"/>
        <v xml:space="preserve"> </v>
      </c>
      <c r="G810" s="297" t="str">
        <f t="shared" si="52"/>
        <v xml:space="preserve"> </v>
      </c>
      <c r="H810" s="297" t="str">
        <f t="shared" si="53"/>
        <v xml:space="preserve"> </v>
      </c>
      <c r="I810" s="297" t="str">
        <f t="shared" si="54"/>
        <v xml:space="preserve"> </v>
      </c>
    </row>
    <row r="811" spans="1:9" ht="15" customHeight="1" x14ac:dyDescent="0.25">
      <c r="A811" s="90"/>
      <c r="B811" s="89"/>
      <c r="C811" s="89"/>
      <c r="D811" s="91"/>
      <c r="E811" s="91"/>
      <c r="F811" s="297" t="str">
        <f t="shared" si="51"/>
        <v xml:space="preserve"> </v>
      </c>
      <c r="G811" s="297" t="str">
        <f t="shared" si="52"/>
        <v xml:space="preserve"> </v>
      </c>
      <c r="H811" s="297" t="str">
        <f t="shared" si="53"/>
        <v xml:space="preserve"> </v>
      </c>
      <c r="I811" s="297" t="str">
        <f t="shared" si="54"/>
        <v xml:space="preserve"> </v>
      </c>
    </row>
    <row r="812" spans="1:9" ht="15" customHeight="1" x14ac:dyDescent="0.25">
      <c r="A812" s="90"/>
      <c r="B812" s="89"/>
      <c r="C812" s="89"/>
      <c r="D812" s="91"/>
      <c r="E812" s="91"/>
      <c r="F812" s="297" t="str">
        <f t="shared" si="51"/>
        <v xml:space="preserve"> </v>
      </c>
      <c r="G812" s="297" t="str">
        <f t="shared" si="52"/>
        <v xml:space="preserve"> </v>
      </c>
      <c r="H812" s="297" t="str">
        <f t="shared" si="53"/>
        <v xml:space="preserve"> </v>
      </c>
      <c r="I812" s="297" t="str">
        <f t="shared" si="54"/>
        <v xml:space="preserve"> </v>
      </c>
    </row>
    <row r="813" spans="1:9" ht="15" customHeight="1" x14ac:dyDescent="0.25">
      <c r="A813" s="90"/>
      <c r="B813" s="89"/>
      <c r="C813" s="89"/>
      <c r="D813" s="91"/>
      <c r="E813" s="91"/>
      <c r="F813" s="297" t="str">
        <f t="shared" si="51"/>
        <v xml:space="preserve"> </v>
      </c>
      <c r="G813" s="297" t="str">
        <f t="shared" si="52"/>
        <v xml:space="preserve"> </v>
      </c>
      <c r="H813" s="297" t="str">
        <f t="shared" si="53"/>
        <v xml:space="preserve"> </v>
      </c>
      <c r="I813" s="297" t="str">
        <f t="shared" si="54"/>
        <v xml:space="preserve"> </v>
      </c>
    </row>
    <row r="814" spans="1:9" ht="15" customHeight="1" x14ac:dyDescent="0.25">
      <c r="A814" s="90"/>
      <c r="B814" s="89"/>
      <c r="C814" s="89"/>
      <c r="D814" s="91"/>
      <c r="E814" s="91"/>
      <c r="F814" s="297" t="str">
        <f t="shared" si="51"/>
        <v xml:space="preserve"> </v>
      </c>
      <c r="G814" s="297" t="str">
        <f t="shared" si="52"/>
        <v xml:space="preserve"> </v>
      </c>
      <c r="H814" s="297" t="str">
        <f t="shared" si="53"/>
        <v xml:space="preserve"> </v>
      </c>
      <c r="I814" s="297" t="str">
        <f t="shared" si="54"/>
        <v xml:space="preserve"> </v>
      </c>
    </row>
    <row r="815" spans="1:9" ht="15" customHeight="1" x14ac:dyDescent="0.25">
      <c r="A815" s="90"/>
      <c r="B815" s="89"/>
      <c r="C815" s="89"/>
      <c r="D815" s="91"/>
      <c r="E815" s="91"/>
      <c r="F815" s="297" t="str">
        <f t="shared" ref="F815:F878" si="55">(IF(OR(D815="",E815="",D815=" ",E815=" ")," ",D815*E815))</f>
        <v xml:space="preserve"> </v>
      </c>
      <c r="G815" s="297" t="str">
        <f t="shared" ref="G815:G878" si="56">IF(F815=" "," ",F815-H815-I815)</f>
        <v xml:space="preserve"> </v>
      </c>
      <c r="H815" s="297" t="str">
        <f t="shared" ref="H815:H878" si="57">IF(C815=" ",0,IF(F815=" "," ",F815*C815/100))</f>
        <v xml:space="preserve"> </v>
      </c>
      <c r="I815" s="297" t="str">
        <f t="shared" ref="I815:I878" si="58">IF(F815=" "," ",F815*B815/100)</f>
        <v xml:space="preserve"> </v>
      </c>
    </row>
    <row r="816" spans="1:9" ht="15" customHeight="1" x14ac:dyDescent="0.25">
      <c r="A816" s="90"/>
      <c r="B816" s="89"/>
      <c r="C816" s="89"/>
      <c r="D816" s="91"/>
      <c r="E816" s="91"/>
      <c r="F816" s="297" t="str">
        <f t="shared" si="55"/>
        <v xml:space="preserve"> </v>
      </c>
      <c r="G816" s="297" t="str">
        <f t="shared" si="56"/>
        <v xml:space="preserve"> </v>
      </c>
      <c r="H816" s="297" t="str">
        <f t="shared" si="57"/>
        <v xml:space="preserve"> </v>
      </c>
      <c r="I816" s="297" t="str">
        <f t="shared" si="58"/>
        <v xml:space="preserve"> </v>
      </c>
    </row>
    <row r="817" spans="1:9" ht="15" customHeight="1" x14ac:dyDescent="0.25">
      <c r="A817" s="90"/>
      <c r="B817" s="89"/>
      <c r="C817" s="89"/>
      <c r="D817" s="91"/>
      <c r="E817" s="91"/>
      <c r="F817" s="297" t="str">
        <f t="shared" si="55"/>
        <v xml:space="preserve"> </v>
      </c>
      <c r="G817" s="297" t="str">
        <f t="shared" si="56"/>
        <v xml:space="preserve"> </v>
      </c>
      <c r="H817" s="297" t="str">
        <f t="shared" si="57"/>
        <v xml:space="preserve"> </v>
      </c>
      <c r="I817" s="297" t="str">
        <f t="shared" si="58"/>
        <v xml:space="preserve"> </v>
      </c>
    </row>
    <row r="818" spans="1:9" ht="15" customHeight="1" x14ac:dyDescent="0.25">
      <c r="A818" s="90"/>
      <c r="B818" s="89"/>
      <c r="C818" s="89"/>
      <c r="D818" s="91"/>
      <c r="E818" s="91"/>
      <c r="F818" s="297" t="str">
        <f t="shared" si="55"/>
        <v xml:space="preserve"> </v>
      </c>
      <c r="G818" s="297" t="str">
        <f t="shared" si="56"/>
        <v xml:space="preserve"> </v>
      </c>
      <c r="H818" s="297" t="str">
        <f t="shared" si="57"/>
        <v xml:space="preserve"> </v>
      </c>
      <c r="I818" s="297" t="str">
        <f t="shared" si="58"/>
        <v xml:space="preserve"> </v>
      </c>
    </row>
    <row r="819" spans="1:9" ht="15" customHeight="1" x14ac:dyDescent="0.25">
      <c r="A819" s="90"/>
      <c r="B819" s="89"/>
      <c r="C819" s="89"/>
      <c r="D819" s="91"/>
      <c r="E819" s="91"/>
      <c r="F819" s="297" t="str">
        <f t="shared" si="55"/>
        <v xml:space="preserve"> </v>
      </c>
      <c r="G819" s="297" t="str">
        <f t="shared" si="56"/>
        <v xml:space="preserve"> </v>
      </c>
      <c r="H819" s="297" t="str">
        <f t="shared" si="57"/>
        <v xml:space="preserve"> </v>
      </c>
      <c r="I819" s="297" t="str">
        <f t="shared" si="58"/>
        <v xml:space="preserve"> </v>
      </c>
    </row>
    <row r="820" spans="1:9" ht="15" customHeight="1" x14ac:dyDescent="0.25">
      <c r="A820" s="90"/>
      <c r="B820" s="89"/>
      <c r="C820" s="89"/>
      <c r="D820" s="91"/>
      <c r="E820" s="91"/>
      <c r="F820" s="297" t="str">
        <f t="shared" si="55"/>
        <v xml:space="preserve"> </v>
      </c>
      <c r="G820" s="297" t="str">
        <f t="shared" si="56"/>
        <v xml:space="preserve"> </v>
      </c>
      <c r="H820" s="297" t="str">
        <f t="shared" si="57"/>
        <v xml:space="preserve"> </v>
      </c>
      <c r="I820" s="297" t="str">
        <f t="shared" si="58"/>
        <v xml:space="preserve"> </v>
      </c>
    </row>
    <row r="821" spans="1:9" ht="15" customHeight="1" x14ac:dyDescent="0.25">
      <c r="A821" s="90"/>
      <c r="B821" s="89"/>
      <c r="C821" s="89"/>
      <c r="D821" s="91"/>
      <c r="E821" s="91"/>
      <c r="F821" s="297" t="str">
        <f t="shared" si="55"/>
        <v xml:space="preserve"> </v>
      </c>
      <c r="G821" s="297" t="str">
        <f t="shared" si="56"/>
        <v xml:space="preserve"> </v>
      </c>
      <c r="H821" s="297" t="str">
        <f t="shared" si="57"/>
        <v xml:space="preserve"> </v>
      </c>
      <c r="I821" s="297" t="str">
        <f t="shared" si="58"/>
        <v xml:space="preserve"> </v>
      </c>
    </row>
    <row r="822" spans="1:9" ht="15" customHeight="1" x14ac:dyDescent="0.25">
      <c r="A822" s="90"/>
      <c r="B822" s="89"/>
      <c r="C822" s="89"/>
      <c r="D822" s="91"/>
      <c r="E822" s="91"/>
      <c r="F822" s="297" t="str">
        <f t="shared" si="55"/>
        <v xml:space="preserve"> </v>
      </c>
      <c r="G822" s="297" t="str">
        <f t="shared" si="56"/>
        <v xml:space="preserve"> </v>
      </c>
      <c r="H822" s="297" t="str">
        <f t="shared" si="57"/>
        <v xml:space="preserve"> </v>
      </c>
      <c r="I822" s="297" t="str">
        <f t="shared" si="58"/>
        <v xml:space="preserve"> </v>
      </c>
    </row>
    <row r="823" spans="1:9" ht="15" customHeight="1" x14ac:dyDescent="0.25">
      <c r="A823" s="90"/>
      <c r="B823" s="89"/>
      <c r="C823" s="89"/>
      <c r="D823" s="91"/>
      <c r="E823" s="91"/>
      <c r="F823" s="297" t="str">
        <f t="shared" si="55"/>
        <v xml:space="preserve"> </v>
      </c>
      <c r="G823" s="297" t="str">
        <f t="shared" si="56"/>
        <v xml:space="preserve"> </v>
      </c>
      <c r="H823" s="297" t="str">
        <f t="shared" si="57"/>
        <v xml:space="preserve"> </v>
      </c>
      <c r="I823" s="297" t="str">
        <f t="shared" si="58"/>
        <v xml:space="preserve"> </v>
      </c>
    </row>
    <row r="824" spans="1:9" ht="15" customHeight="1" x14ac:dyDescent="0.25">
      <c r="A824" s="90"/>
      <c r="B824" s="89"/>
      <c r="C824" s="89"/>
      <c r="D824" s="91"/>
      <c r="E824" s="91"/>
      <c r="F824" s="297" t="str">
        <f t="shared" si="55"/>
        <v xml:space="preserve"> </v>
      </c>
      <c r="G824" s="297" t="str">
        <f t="shared" si="56"/>
        <v xml:space="preserve"> </v>
      </c>
      <c r="H824" s="297" t="str">
        <f t="shared" si="57"/>
        <v xml:space="preserve"> </v>
      </c>
      <c r="I824" s="297" t="str">
        <f t="shared" si="58"/>
        <v xml:space="preserve"> </v>
      </c>
    </row>
    <row r="825" spans="1:9" ht="15" customHeight="1" x14ac:dyDescent="0.25">
      <c r="A825" s="90"/>
      <c r="B825" s="89"/>
      <c r="C825" s="89"/>
      <c r="D825" s="91"/>
      <c r="E825" s="91"/>
      <c r="F825" s="297" t="str">
        <f t="shared" si="55"/>
        <v xml:space="preserve"> </v>
      </c>
      <c r="G825" s="297" t="str">
        <f t="shared" si="56"/>
        <v xml:space="preserve"> </v>
      </c>
      <c r="H825" s="297" t="str">
        <f t="shared" si="57"/>
        <v xml:space="preserve"> </v>
      </c>
      <c r="I825" s="297" t="str">
        <f t="shared" si="58"/>
        <v xml:space="preserve"> </v>
      </c>
    </row>
    <row r="826" spans="1:9" ht="15" customHeight="1" x14ac:dyDescent="0.25">
      <c r="A826" s="90"/>
      <c r="B826" s="89"/>
      <c r="C826" s="89"/>
      <c r="D826" s="91"/>
      <c r="E826" s="91"/>
      <c r="F826" s="297" t="str">
        <f t="shared" si="55"/>
        <v xml:space="preserve"> </v>
      </c>
      <c r="G826" s="297" t="str">
        <f t="shared" si="56"/>
        <v xml:space="preserve"> </v>
      </c>
      <c r="H826" s="297" t="str">
        <f t="shared" si="57"/>
        <v xml:space="preserve"> </v>
      </c>
      <c r="I826" s="297" t="str">
        <f t="shared" si="58"/>
        <v xml:space="preserve"> </v>
      </c>
    </row>
    <row r="827" spans="1:9" ht="15" customHeight="1" x14ac:dyDescent="0.25">
      <c r="A827" s="90"/>
      <c r="B827" s="89"/>
      <c r="C827" s="89"/>
      <c r="D827" s="91"/>
      <c r="E827" s="91"/>
      <c r="F827" s="297" t="str">
        <f t="shared" si="55"/>
        <v xml:space="preserve"> </v>
      </c>
      <c r="G827" s="297" t="str">
        <f t="shared" si="56"/>
        <v xml:space="preserve"> </v>
      </c>
      <c r="H827" s="297" t="str">
        <f t="shared" si="57"/>
        <v xml:space="preserve"> </v>
      </c>
      <c r="I827" s="297" t="str">
        <f t="shared" si="58"/>
        <v xml:space="preserve"> </v>
      </c>
    </row>
    <row r="828" spans="1:9" ht="15" customHeight="1" x14ac:dyDescent="0.25">
      <c r="A828" s="90"/>
      <c r="B828" s="89"/>
      <c r="C828" s="89"/>
      <c r="D828" s="91"/>
      <c r="E828" s="91"/>
      <c r="F828" s="297" t="str">
        <f t="shared" si="55"/>
        <v xml:space="preserve"> </v>
      </c>
      <c r="G828" s="297" t="str">
        <f t="shared" si="56"/>
        <v xml:space="preserve"> </v>
      </c>
      <c r="H828" s="297" t="str">
        <f t="shared" si="57"/>
        <v xml:space="preserve"> </v>
      </c>
      <c r="I828" s="297" t="str">
        <f t="shared" si="58"/>
        <v xml:space="preserve"> </v>
      </c>
    </row>
    <row r="829" spans="1:9" ht="15" customHeight="1" x14ac:dyDescent="0.25">
      <c r="A829" s="90"/>
      <c r="B829" s="89"/>
      <c r="C829" s="89"/>
      <c r="D829" s="91"/>
      <c r="E829" s="91"/>
      <c r="F829" s="297" t="str">
        <f t="shared" si="55"/>
        <v xml:space="preserve"> </v>
      </c>
      <c r="G829" s="297" t="str">
        <f t="shared" si="56"/>
        <v xml:space="preserve"> </v>
      </c>
      <c r="H829" s="297" t="str">
        <f t="shared" si="57"/>
        <v xml:space="preserve"> </v>
      </c>
      <c r="I829" s="297" t="str">
        <f t="shared" si="58"/>
        <v xml:space="preserve"> </v>
      </c>
    </row>
    <row r="830" spans="1:9" ht="15" customHeight="1" x14ac:dyDescent="0.25">
      <c r="A830" s="90"/>
      <c r="B830" s="89"/>
      <c r="C830" s="89"/>
      <c r="D830" s="91"/>
      <c r="E830" s="91"/>
      <c r="F830" s="297" t="str">
        <f t="shared" si="55"/>
        <v xml:space="preserve"> </v>
      </c>
      <c r="G830" s="297" t="str">
        <f t="shared" si="56"/>
        <v xml:space="preserve"> </v>
      </c>
      <c r="H830" s="297" t="str">
        <f t="shared" si="57"/>
        <v xml:space="preserve"> </v>
      </c>
      <c r="I830" s="297" t="str">
        <f t="shared" si="58"/>
        <v xml:space="preserve"> </v>
      </c>
    </row>
    <row r="831" spans="1:9" ht="15" customHeight="1" x14ac:dyDescent="0.25">
      <c r="A831" s="90"/>
      <c r="B831" s="89"/>
      <c r="C831" s="89"/>
      <c r="D831" s="91"/>
      <c r="E831" s="91"/>
      <c r="F831" s="297" t="str">
        <f t="shared" si="55"/>
        <v xml:space="preserve"> </v>
      </c>
      <c r="G831" s="297" t="str">
        <f t="shared" si="56"/>
        <v xml:space="preserve"> </v>
      </c>
      <c r="H831" s="297" t="str">
        <f t="shared" si="57"/>
        <v xml:space="preserve"> </v>
      </c>
      <c r="I831" s="297" t="str">
        <f t="shared" si="58"/>
        <v xml:space="preserve"> </v>
      </c>
    </row>
    <row r="832" spans="1:9" ht="15" customHeight="1" x14ac:dyDescent="0.25">
      <c r="A832" s="90"/>
      <c r="B832" s="89"/>
      <c r="C832" s="89"/>
      <c r="D832" s="91"/>
      <c r="E832" s="91"/>
      <c r="F832" s="297" t="str">
        <f t="shared" si="55"/>
        <v xml:space="preserve"> </v>
      </c>
      <c r="G832" s="297" t="str">
        <f t="shared" si="56"/>
        <v xml:space="preserve"> </v>
      </c>
      <c r="H832" s="297" t="str">
        <f t="shared" si="57"/>
        <v xml:space="preserve"> </v>
      </c>
      <c r="I832" s="297" t="str">
        <f t="shared" si="58"/>
        <v xml:space="preserve"> </v>
      </c>
    </row>
    <row r="833" spans="1:9" ht="15" customHeight="1" x14ac:dyDescent="0.25">
      <c r="A833" s="90"/>
      <c r="B833" s="89"/>
      <c r="C833" s="89"/>
      <c r="D833" s="91"/>
      <c r="E833" s="91"/>
      <c r="F833" s="297" t="str">
        <f t="shared" si="55"/>
        <v xml:space="preserve"> </v>
      </c>
      <c r="G833" s="297" t="str">
        <f t="shared" si="56"/>
        <v xml:space="preserve"> </v>
      </c>
      <c r="H833" s="297" t="str">
        <f t="shared" si="57"/>
        <v xml:space="preserve"> </v>
      </c>
      <c r="I833" s="297" t="str">
        <f t="shared" si="58"/>
        <v xml:space="preserve"> </v>
      </c>
    </row>
    <row r="834" spans="1:9" ht="15" customHeight="1" x14ac:dyDescent="0.25">
      <c r="A834" s="90"/>
      <c r="B834" s="89"/>
      <c r="C834" s="89"/>
      <c r="D834" s="91"/>
      <c r="E834" s="91"/>
      <c r="F834" s="297" t="str">
        <f t="shared" si="55"/>
        <v xml:space="preserve"> </v>
      </c>
      <c r="G834" s="297" t="str">
        <f t="shared" si="56"/>
        <v xml:space="preserve"> </v>
      </c>
      <c r="H834" s="297" t="str">
        <f t="shared" si="57"/>
        <v xml:space="preserve"> </v>
      </c>
      <c r="I834" s="297" t="str">
        <f t="shared" si="58"/>
        <v xml:space="preserve"> </v>
      </c>
    </row>
    <row r="835" spans="1:9" ht="15" customHeight="1" x14ac:dyDescent="0.25">
      <c r="A835" s="90"/>
      <c r="B835" s="89"/>
      <c r="C835" s="89"/>
      <c r="D835" s="91"/>
      <c r="E835" s="91"/>
      <c r="F835" s="297" t="str">
        <f t="shared" si="55"/>
        <v xml:space="preserve"> </v>
      </c>
      <c r="G835" s="297" t="str">
        <f t="shared" si="56"/>
        <v xml:space="preserve"> </v>
      </c>
      <c r="H835" s="297" t="str">
        <f t="shared" si="57"/>
        <v xml:space="preserve"> </v>
      </c>
      <c r="I835" s="297" t="str">
        <f t="shared" si="58"/>
        <v xml:space="preserve"> </v>
      </c>
    </row>
    <row r="836" spans="1:9" ht="15" customHeight="1" x14ac:dyDescent="0.25">
      <c r="A836" s="90"/>
      <c r="B836" s="89"/>
      <c r="C836" s="89"/>
      <c r="D836" s="91"/>
      <c r="E836" s="91"/>
      <c r="F836" s="297" t="str">
        <f t="shared" si="55"/>
        <v xml:space="preserve"> </v>
      </c>
      <c r="G836" s="297" t="str">
        <f t="shared" si="56"/>
        <v xml:space="preserve"> </v>
      </c>
      <c r="H836" s="297" t="str">
        <f t="shared" si="57"/>
        <v xml:space="preserve"> </v>
      </c>
      <c r="I836" s="297" t="str">
        <f t="shared" si="58"/>
        <v xml:space="preserve"> </v>
      </c>
    </row>
    <row r="837" spans="1:9" ht="15" customHeight="1" x14ac:dyDescent="0.25">
      <c r="A837" s="90"/>
      <c r="B837" s="89"/>
      <c r="C837" s="89"/>
      <c r="D837" s="91"/>
      <c r="E837" s="91"/>
      <c r="F837" s="297" t="str">
        <f t="shared" si="55"/>
        <v xml:space="preserve"> </v>
      </c>
      <c r="G837" s="297" t="str">
        <f t="shared" si="56"/>
        <v xml:space="preserve"> </v>
      </c>
      <c r="H837" s="297" t="str">
        <f t="shared" si="57"/>
        <v xml:space="preserve"> </v>
      </c>
      <c r="I837" s="297" t="str">
        <f t="shared" si="58"/>
        <v xml:space="preserve"> </v>
      </c>
    </row>
    <row r="838" spans="1:9" ht="15" customHeight="1" x14ac:dyDescent="0.25">
      <c r="A838" s="90"/>
      <c r="B838" s="89"/>
      <c r="C838" s="89"/>
      <c r="D838" s="91"/>
      <c r="E838" s="91"/>
      <c r="F838" s="297" t="str">
        <f t="shared" si="55"/>
        <v xml:space="preserve"> </v>
      </c>
      <c r="G838" s="297" t="str">
        <f t="shared" si="56"/>
        <v xml:space="preserve"> </v>
      </c>
      <c r="H838" s="297" t="str">
        <f t="shared" si="57"/>
        <v xml:space="preserve"> </v>
      </c>
      <c r="I838" s="297" t="str">
        <f t="shared" si="58"/>
        <v xml:space="preserve"> </v>
      </c>
    </row>
    <row r="839" spans="1:9" ht="15" customHeight="1" x14ac:dyDescent="0.25">
      <c r="A839" s="90"/>
      <c r="B839" s="89"/>
      <c r="C839" s="89"/>
      <c r="D839" s="91"/>
      <c r="E839" s="91"/>
      <c r="F839" s="297" t="str">
        <f t="shared" si="55"/>
        <v xml:space="preserve"> </v>
      </c>
      <c r="G839" s="297" t="str">
        <f t="shared" si="56"/>
        <v xml:space="preserve"> </v>
      </c>
      <c r="H839" s="297" t="str">
        <f t="shared" si="57"/>
        <v xml:space="preserve"> </v>
      </c>
      <c r="I839" s="297" t="str">
        <f t="shared" si="58"/>
        <v xml:space="preserve"> </v>
      </c>
    </row>
    <row r="840" spans="1:9" ht="15" customHeight="1" x14ac:dyDescent="0.25">
      <c r="A840" s="90"/>
      <c r="B840" s="89"/>
      <c r="C840" s="89"/>
      <c r="D840" s="91"/>
      <c r="E840" s="91"/>
      <c r="F840" s="297" t="str">
        <f t="shared" si="55"/>
        <v xml:space="preserve"> </v>
      </c>
      <c r="G840" s="297" t="str">
        <f t="shared" si="56"/>
        <v xml:space="preserve"> </v>
      </c>
      <c r="H840" s="297" t="str">
        <f t="shared" si="57"/>
        <v xml:space="preserve"> </v>
      </c>
      <c r="I840" s="297" t="str">
        <f t="shared" si="58"/>
        <v xml:space="preserve"> </v>
      </c>
    </row>
    <row r="841" spans="1:9" ht="15" customHeight="1" x14ac:dyDescent="0.25">
      <c r="A841" s="90"/>
      <c r="B841" s="89"/>
      <c r="C841" s="89"/>
      <c r="D841" s="91"/>
      <c r="E841" s="91"/>
      <c r="F841" s="297" t="str">
        <f t="shared" si="55"/>
        <v xml:space="preserve"> </v>
      </c>
      <c r="G841" s="297" t="str">
        <f t="shared" si="56"/>
        <v xml:space="preserve"> </v>
      </c>
      <c r="H841" s="297" t="str">
        <f t="shared" si="57"/>
        <v xml:space="preserve"> </v>
      </c>
      <c r="I841" s="297" t="str">
        <f t="shared" si="58"/>
        <v xml:space="preserve"> </v>
      </c>
    </row>
    <row r="842" spans="1:9" ht="15" customHeight="1" x14ac:dyDescent="0.25">
      <c r="A842" s="90"/>
      <c r="B842" s="89"/>
      <c r="C842" s="89"/>
      <c r="D842" s="91"/>
      <c r="E842" s="91"/>
      <c r="F842" s="297" t="str">
        <f t="shared" si="55"/>
        <v xml:space="preserve"> </v>
      </c>
      <c r="G842" s="297" t="str">
        <f t="shared" si="56"/>
        <v xml:space="preserve"> </v>
      </c>
      <c r="H842" s="297" t="str">
        <f t="shared" si="57"/>
        <v xml:space="preserve"> </v>
      </c>
      <c r="I842" s="297" t="str">
        <f t="shared" si="58"/>
        <v xml:space="preserve"> </v>
      </c>
    </row>
    <row r="843" spans="1:9" ht="15" customHeight="1" x14ac:dyDescent="0.25">
      <c r="A843" s="90"/>
      <c r="B843" s="89"/>
      <c r="C843" s="89"/>
      <c r="D843" s="91"/>
      <c r="E843" s="91"/>
      <c r="F843" s="297" t="str">
        <f t="shared" si="55"/>
        <v xml:space="preserve"> </v>
      </c>
      <c r="G843" s="297" t="str">
        <f t="shared" si="56"/>
        <v xml:space="preserve"> </v>
      </c>
      <c r="H843" s="297" t="str">
        <f t="shared" si="57"/>
        <v xml:space="preserve"> </v>
      </c>
      <c r="I843" s="297" t="str">
        <f t="shared" si="58"/>
        <v xml:space="preserve"> </v>
      </c>
    </row>
    <row r="844" spans="1:9" ht="15" customHeight="1" x14ac:dyDescent="0.25">
      <c r="A844" s="90"/>
      <c r="B844" s="89"/>
      <c r="C844" s="89"/>
      <c r="D844" s="91"/>
      <c r="E844" s="91"/>
      <c r="F844" s="297" t="str">
        <f t="shared" si="55"/>
        <v xml:space="preserve"> </v>
      </c>
      <c r="G844" s="297" t="str">
        <f t="shared" si="56"/>
        <v xml:space="preserve"> </v>
      </c>
      <c r="H844" s="297" t="str">
        <f t="shared" si="57"/>
        <v xml:space="preserve"> </v>
      </c>
      <c r="I844" s="297" t="str">
        <f t="shared" si="58"/>
        <v xml:space="preserve"> </v>
      </c>
    </row>
    <row r="845" spans="1:9" ht="15" customHeight="1" x14ac:dyDescent="0.25">
      <c r="A845" s="90"/>
      <c r="B845" s="89"/>
      <c r="C845" s="89"/>
      <c r="D845" s="91"/>
      <c r="E845" s="91"/>
      <c r="F845" s="297" t="str">
        <f t="shared" si="55"/>
        <v xml:space="preserve"> </v>
      </c>
      <c r="G845" s="297" t="str">
        <f t="shared" si="56"/>
        <v xml:space="preserve"> </v>
      </c>
      <c r="H845" s="297" t="str">
        <f t="shared" si="57"/>
        <v xml:space="preserve"> </v>
      </c>
      <c r="I845" s="297" t="str">
        <f t="shared" si="58"/>
        <v xml:space="preserve"> </v>
      </c>
    </row>
    <row r="846" spans="1:9" ht="15" customHeight="1" x14ac:dyDescent="0.25">
      <c r="A846" s="90"/>
      <c r="B846" s="89"/>
      <c r="C846" s="89"/>
      <c r="D846" s="91"/>
      <c r="E846" s="91"/>
      <c r="F846" s="297" t="str">
        <f t="shared" si="55"/>
        <v xml:space="preserve"> </v>
      </c>
      <c r="G846" s="297" t="str">
        <f t="shared" si="56"/>
        <v xml:space="preserve"> </v>
      </c>
      <c r="H846" s="297" t="str">
        <f t="shared" si="57"/>
        <v xml:space="preserve"> </v>
      </c>
      <c r="I846" s="297" t="str">
        <f t="shared" si="58"/>
        <v xml:space="preserve"> </v>
      </c>
    </row>
    <row r="847" spans="1:9" ht="15" customHeight="1" x14ac:dyDescent="0.25">
      <c r="A847" s="90"/>
      <c r="B847" s="89"/>
      <c r="C847" s="89"/>
      <c r="D847" s="91"/>
      <c r="E847" s="91"/>
      <c r="F847" s="297" t="str">
        <f t="shared" si="55"/>
        <v xml:space="preserve"> </v>
      </c>
      <c r="G847" s="297" t="str">
        <f t="shared" si="56"/>
        <v xml:space="preserve"> </v>
      </c>
      <c r="H847" s="297" t="str">
        <f t="shared" si="57"/>
        <v xml:space="preserve"> </v>
      </c>
      <c r="I847" s="297" t="str">
        <f t="shared" si="58"/>
        <v xml:space="preserve"> </v>
      </c>
    </row>
    <row r="848" spans="1:9" ht="15" customHeight="1" x14ac:dyDescent="0.25">
      <c r="A848" s="90"/>
      <c r="B848" s="89"/>
      <c r="C848" s="89"/>
      <c r="D848" s="91"/>
      <c r="E848" s="91"/>
      <c r="F848" s="297" t="str">
        <f t="shared" si="55"/>
        <v xml:space="preserve"> </v>
      </c>
      <c r="G848" s="297" t="str">
        <f t="shared" si="56"/>
        <v xml:space="preserve"> </v>
      </c>
      <c r="H848" s="297" t="str">
        <f t="shared" si="57"/>
        <v xml:space="preserve"> </v>
      </c>
      <c r="I848" s="297" t="str">
        <f t="shared" si="58"/>
        <v xml:space="preserve"> </v>
      </c>
    </row>
    <row r="849" spans="1:9" ht="15" customHeight="1" x14ac:dyDescent="0.25">
      <c r="A849" s="90"/>
      <c r="B849" s="89"/>
      <c r="C849" s="89"/>
      <c r="D849" s="91"/>
      <c r="E849" s="91"/>
      <c r="F849" s="297" t="str">
        <f t="shared" si="55"/>
        <v xml:space="preserve"> </v>
      </c>
      <c r="G849" s="297" t="str">
        <f t="shared" si="56"/>
        <v xml:space="preserve"> </v>
      </c>
      <c r="H849" s="297" t="str">
        <f t="shared" si="57"/>
        <v xml:space="preserve"> </v>
      </c>
      <c r="I849" s="297" t="str">
        <f t="shared" si="58"/>
        <v xml:space="preserve"> </v>
      </c>
    </row>
    <row r="850" spans="1:9" ht="15" customHeight="1" x14ac:dyDescent="0.25">
      <c r="A850" s="90"/>
      <c r="B850" s="89"/>
      <c r="C850" s="89"/>
      <c r="D850" s="91"/>
      <c r="E850" s="91"/>
      <c r="F850" s="297" t="str">
        <f t="shared" si="55"/>
        <v xml:space="preserve"> </v>
      </c>
      <c r="G850" s="297" t="str">
        <f t="shared" si="56"/>
        <v xml:space="preserve"> </v>
      </c>
      <c r="H850" s="297" t="str">
        <f t="shared" si="57"/>
        <v xml:space="preserve"> </v>
      </c>
      <c r="I850" s="297" t="str">
        <f t="shared" si="58"/>
        <v xml:space="preserve"> </v>
      </c>
    </row>
    <row r="851" spans="1:9" ht="15" customHeight="1" x14ac:dyDescent="0.25">
      <c r="A851" s="90"/>
      <c r="B851" s="89"/>
      <c r="C851" s="89"/>
      <c r="D851" s="91"/>
      <c r="E851" s="91"/>
      <c r="F851" s="297" t="str">
        <f t="shared" si="55"/>
        <v xml:space="preserve"> </v>
      </c>
      <c r="G851" s="297" t="str">
        <f t="shared" si="56"/>
        <v xml:space="preserve"> </v>
      </c>
      <c r="H851" s="297" t="str">
        <f t="shared" si="57"/>
        <v xml:space="preserve"> </v>
      </c>
      <c r="I851" s="297" t="str">
        <f t="shared" si="58"/>
        <v xml:space="preserve"> </v>
      </c>
    </row>
    <row r="852" spans="1:9" ht="15" customHeight="1" x14ac:dyDescent="0.25">
      <c r="A852" s="90"/>
      <c r="B852" s="89"/>
      <c r="C852" s="89"/>
      <c r="D852" s="91"/>
      <c r="E852" s="91"/>
      <c r="F852" s="297" t="str">
        <f t="shared" si="55"/>
        <v xml:space="preserve"> </v>
      </c>
      <c r="G852" s="297" t="str">
        <f t="shared" si="56"/>
        <v xml:space="preserve"> </v>
      </c>
      <c r="H852" s="297" t="str">
        <f t="shared" si="57"/>
        <v xml:space="preserve"> </v>
      </c>
      <c r="I852" s="297" t="str">
        <f t="shared" si="58"/>
        <v xml:space="preserve"> </v>
      </c>
    </row>
    <row r="853" spans="1:9" ht="15" customHeight="1" x14ac:dyDescent="0.25">
      <c r="A853" s="90"/>
      <c r="B853" s="89"/>
      <c r="C853" s="89"/>
      <c r="D853" s="91"/>
      <c r="E853" s="91"/>
      <c r="F853" s="297" t="str">
        <f t="shared" si="55"/>
        <v xml:space="preserve"> </v>
      </c>
      <c r="G853" s="297" t="str">
        <f t="shared" si="56"/>
        <v xml:space="preserve"> </v>
      </c>
      <c r="H853" s="297" t="str">
        <f t="shared" si="57"/>
        <v xml:space="preserve"> </v>
      </c>
      <c r="I853" s="297" t="str">
        <f t="shared" si="58"/>
        <v xml:space="preserve"> </v>
      </c>
    </row>
    <row r="854" spans="1:9" ht="15" customHeight="1" x14ac:dyDescent="0.25">
      <c r="A854" s="90"/>
      <c r="B854" s="89"/>
      <c r="C854" s="89"/>
      <c r="D854" s="91"/>
      <c r="E854" s="91"/>
      <c r="F854" s="297" t="str">
        <f t="shared" si="55"/>
        <v xml:space="preserve"> </v>
      </c>
      <c r="G854" s="297" t="str">
        <f t="shared" si="56"/>
        <v xml:space="preserve"> </v>
      </c>
      <c r="H854" s="297" t="str">
        <f t="shared" si="57"/>
        <v xml:space="preserve"> </v>
      </c>
      <c r="I854" s="297" t="str">
        <f t="shared" si="58"/>
        <v xml:space="preserve"> </v>
      </c>
    </row>
    <row r="855" spans="1:9" ht="15" customHeight="1" x14ac:dyDescent="0.25">
      <c r="A855" s="90"/>
      <c r="B855" s="89"/>
      <c r="C855" s="89"/>
      <c r="D855" s="91"/>
      <c r="E855" s="91"/>
      <c r="F855" s="297" t="str">
        <f t="shared" si="55"/>
        <v xml:space="preserve"> </v>
      </c>
      <c r="G855" s="297" t="str">
        <f t="shared" si="56"/>
        <v xml:space="preserve"> </v>
      </c>
      <c r="H855" s="297" t="str">
        <f t="shared" si="57"/>
        <v xml:space="preserve"> </v>
      </c>
      <c r="I855" s="297" t="str">
        <f t="shared" si="58"/>
        <v xml:space="preserve"> </v>
      </c>
    </row>
    <row r="856" spans="1:9" ht="15" customHeight="1" x14ac:dyDescent="0.25">
      <c r="A856" s="90"/>
      <c r="B856" s="89"/>
      <c r="C856" s="89"/>
      <c r="D856" s="91"/>
      <c r="E856" s="91"/>
      <c r="F856" s="297" t="str">
        <f t="shared" si="55"/>
        <v xml:space="preserve"> </v>
      </c>
      <c r="G856" s="297" t="str">
        <f t="shared" si="56"/>
        <v xml:space="preserve"> </v>
      </c>
      <c r="H856" s="297" t="str">
        <f t="shared" si="57"/>
        <v xml:space="preserve"> </v>
      </c>
      <c r="I856" s="297" t="str">
        <f t="shared" si="58"/>
        <v xml:space="preserve"> </v>
      </c>
    </row>
    <row r="857" spans="1:9" ht="15" customHeight="1" x14ac:dyDescent="0.25">
      <c r="A857" s="90"/>
      <c r="B857" s="89"/>
      <c r="C857" s="89"/>
      <c r="D857" s="91"/>
      <c r="E857" s="91"/>
      <c r="F857" s="297" t="str">
        <f t="shared" si="55"/>
        <v xml:space="preserve"> </v>
      </c>
      <c r="G857" s="297" t="str">
        <f t="shared" si="56"/>
        <v xml:space="preserve"> </v>
      </c>
      <c r="H857" s="297" t="str">
        <f t="shared" si="57"/>
        <v xml:space="preserve"> </v>
      </c>
      <c r="I857" s="297" t="str">
        <f t="shared" si="58"/>
        <v xml:space="preserve"> </v>
      </c>
    </row>
    <row r="858" spans="1:9" ht="15" customHeight="1" x14ac:dyDescent="0.25">
      <c r="A858" s="90"/>
      <c r="B858" s="89"/>
      <c r="C858" s="89"/>
      <c r="D858" s="91"/>
      <c r="E858" s="91"/>
      <c r="F858" s="297" t="str">
        <f t="shared" si="55"/>
        <v xml:space="preserve"> </v>
      </c>
      <c r="G858" s="297" t="str">
        <f t="shared" si="56"/>
        <v xml:space="preserve"> </v>
      </c>
      <c r="H858" s="297" t="str">
        <f t="shared" si="57"/>
        <v xml:space="preserve"> </v>
      </c>
      <c r="I858" s="297" t="str">
        <f t="shared" si="58"/>
        <v xml:space="preserve"> </v>
      </c>
    </row>
    <row r="859" spans="1:9" ht="15" customHeight="1" x14ac:dyDescent="0.25">
      <c r="A859" s="90"/>
      <c r="B859" s="89"/>
      <c r="C859" s="89"/>
      <c r="D859" s="91"/>
      <c r="E859" s="91"/>
      <c r="F859" s="297" t="str">
        <f t="shared" si="55"/>
        <v xml:space="preserve"> </v>
      </c>
      <c r="G859" s="297" t="str">
        <f t="shared" si="56"/>
        <v xml:space="preserve"> </v>
      </c>
      <c r="H859" s="297" t="str">
        <f t="shared" si="57"/>
        <v xml:space="preserve"> </v>
      </c>
      <c r="I859" s="297" t="str">
        <f t="shared" si="58"/>
        <v xml:space="preserve"> </v>
      </c>
    </row>
    <row r="860" spans="1:9" ht="15" customHeight="1" x14ac:dyDescent="0.25">
      <c r="A860" s="90"/>
      <c r="B860" s="89"/>
      <c r="C860" s="89"/>
      <c r="D860" s="91"/>
      <c r="E860" s="91"/>
      <c r="F860" s="297" t="str">
        <f t="shared" si="55"/>
        <v xml:space="preserve"> </v>
      </c>
      <c r="G860" s="297" t="str">
        <f t="shared" si="56"/>
        <v xml:space="preserve"> </v>
      </c>
      <c r="H860" s="297" t="str">
        <f t="shared" si="57"/>
        <v xml:space="preserve"> </v>
      </c>
      <c r="I860" s="297" t="str">
        <f t="shared" si="58"/>
        <v xml:space="preserve"> </v>
      </c>
    </row>
    <row r="861" spans="1:9" ht="15" customHeight="1" x14ac:dyDescent="0.25">
      <c r="A861" s="90"/>
      <c r="B861" s="89"/>
      <c r="C861" s="89"/>
      <c r="D861" s="91"/>
      <c r="E861" s="91"/>
      <c r="F861" s="297" t="str">
        <f t="shared" si="55"/>
        <v xml:space="preserve"> </v>
      </c>
      <c r="G861" s="297" t="str">
        <f t="shared" si="56"/>
        <v xml:space="preserve"> </v>
      </c>
      <c r="H861" s="297" t="str">
        <f t="shared" si="57"/>
        <v xml:space="preserve"> </v>
      </c>
      <c r="I861" s="297" t="str">
        <f t="shared" si="58"/>
        <v xml:space="preserve"> </v>
      </c>
    </row>
    <row r="862" spans="1:9" ht="15" customHeight="1" x14ac:dyDescent="0.25">
      <c r="A862" s="90"/>
      <c r="B862" s="89"/>
      <c r="C862" s="89"/>
      <c r="D862" s="91"/>
      <c r="E862" s="91"/>
      <c r="F862" s="297" t="str">
        <f t="shared" si="55"/>
        <v xml:space="preserve"> </v>
      </c>
      <c r="G862" s="297" t="str">
        <f t="shared" si="56"/>
        <v xml:space="preserve"> </v>
      </c>
      <c r="H862" s="297" t="str">
        <f t="shared" si="57"/>
        <v xml:space="preserve"> </v>
      </c>
      <c r="I862" s="297" t="str">
        <f t="shared" si="58"/>
        <v xml:space="preserve"> </v>
      </c>
    </row>
    <row r="863" spans="1:9" ht="15" customHeight="1" x14ac:dyDescent="0.25">
      <c r="A863" s="90"/>
      <c r="B863" s="89"/>
      <c r="C863" s="89"/>
      <c r="D863" s="91"/>
      <c r="E863" s="91"/>
      <c r="F863" s="297" t="str">
        <f t="shared" si="55"/>
        <v xml:space="preserve"> </v>
      </c>
      <c r="G863" s="297" t="str">
        <f t="shared" si="56"/>
        <v xml:space="preserve"> </v>
      </c>
      <c r="H863" s="297" t="str">
        <f t="shared" si="57"/>
        <v xml:space="preserve"> </v>
      </c>
      <c r="I863" s="297" t="str">
        <f t="shared" si="58"/>
        <v xml:space="preserve"> </v>
      </c>
    </row>
    <row r="864" spans="1:9" ht="15" customHeight="1" x14ac:dyDescent="0.25">
      <c r="A864" s="90"/>
      <c r="B864" s="89"/>
      <c r="C864" s="89"/>
      <c r="D864" s="91"/>
      <c r="E864" s="91"/>
      <c r="F864" s="297" t="str">
        <f t="shared" si="55"/>
        <v xml:space="preserve"> </v>
      </c>
      <c r="G864" s="297" t="str">
        <f t="shared" si="56"/>
        <v xml:space="preserve"> </v>
      </c>
      <c r="H864" s="297" t="str">
        <f t="shared" si="57"/>
        <v xml:space="preserve"> </v>
      </c>
      <c r="I864" s="297" t="str">
        <f t="shared" si="58"/>
        <v xml:space="preserve"> </v>
      </c>
    </row>
    <row r="865" spans="1:9" ht="15" customHeight="1" x14ac:dyDescent="0.25">
      <c r="A865" s="90"/>
      <c r="B865" s="89"/>
      <c r="C865" s="89"/>
      <c r="D865" s="91"/>
      <c r="E865" s="91"/>
      <c r="F865" s="297" t="str">
        <f t="shared" si="55"/>
        <v xml:space="preserve"> </v>
      </c>
      <c r="G865" s="297" t="str">
        <f t="shared" si="56"/>
        <v xml:space="preserve"> </v>
      </c>
      <c r="H865" s="297" t="str">
        <f t="shared" si="57"/>
        <v xml:space="preserve"> </v>
      </c>
      <c r="I865" s="297" t="str">
        <f t="shared" si="58"/>
        <v xml:space="preserve"> </v>
      </c>
    </row>
    <row r="866" spans="1:9" ht="15" customHeight="1" x14ac:dyDescent="0.25">
      <c r="A866" s="90"/>
      <c r="B866" s="89"/>
      <c r="C866" s="89"/>
      <c r="D866" s="91"/>
      <c r="E866" s="91"/>
      <c r="F866" s="297" t="str">
        <f t="shared" si="55"/>
        <v xml:space="preserve"> </v>
      </c>
      <c r="G866" s="297" t="str">
        <f t="shared" si="56"/>
        <v xml:space="preserve"> </v>
      </c>
      <c r="H866" s="297" t="str">
        <f t="shared" si="57"/>
        <v xml:space="preserve"> </v>
      </c>
      <c r="I866" s="297" t="str">
        <f t="shared" si="58"/>
        <v xml:space="preserve"> </v>
      </c>
    </row>
    <row r="867" spans="1:9" ht="15" customHeight="1" x14ac:dyDescent="0.25">
      <c r="A867" s="90"/>
      <c r="B867" s="89"/>
      <c r="C867" s="89"/>
      <c r="D867" s="91"/>
      <c r="E867" s="91"/>
      <c r="F867" s="297" t="str">
        <f t="shared" si="55"/>
        <v xml:space="preserve"> </v>
      </c>
      <c r="G867" s="297" t="str">
        <f t="shared" si="56"/>
        <v xml:space="preserve"> </v>
      </c>
      <c r="H867" s="297" t="str">
        <f t="shared" si="57"/>
        <v xml:space="preserve"> </v>
      </c>
      <c r="I867" s="297" t="str">
        <f t="shared" si="58"/>
        <v xml:space="preserve"> </v>
      </c>
    </row>
    <row r="868" spans="1:9" ht="15" customHeight="1" x14ac:dyDescent="0.25">
      <c r="A868" s="90"/>
      <c r="B868" s="89"/>
      <c r="C868" s="89"/>
      <c r="D868" s="91"/>
      <c r="E868" s="91"/>
      <c r="F868" s="297" t="str">
        <f t="shared" si="55"/>
        <v xml:space="preserve"> </v>
      </c>
      <c r="G868" s="297" t="str">
        <f t="shared" si="56"/>
        <v xml:space="preserve"> </v>
      </c>
      <c r="H868" s="297" t="str">
        <f t="shared" si="57"/>
        <v xml:space="preserve"> </v>
      </c>
      <c r="I868" s="297" t="str">
        <f t="shared" si="58"/>
        <v xml:space="preserve"> </v>
      </c>
    </row>
    <row r="869" spans="1:9" ht="15" customHeight="1" x14ac:dyDescent="0.25">
      <c r="A869" s="90"/>
      <c r="B869" s="89"/>
      <c r="C869" s="89"/>
      <c r="D869" s="91"/>
      <c r="E869" s="91"/>
      <c r="F869" s="297" t="str">
        <f t="shared" si="55"/>
        <v xml:space="preserve"> </v>
      </c>
      <c r="G869" s="297" t="str">
        <f t="shared" si="56"/>
        <v xml:space="preserve"> </v>
      </c>
      <c r="H869" s="297" t="str">
        <f t="shared" si="57"/>
        <v xml:space="preserve"> </v>
      </c>
      <c r="I869" s="297" t="str">
        <f t="shared" si="58"/>
        <v xml:space="preserve"> </v>
      </c>
    </row>
    <row r="870" spans="1:9" ht="15" customHeight="1" x14ac:dyDescent="0.25">
      <c r="A870" s="90"/>
      <c r="B870" s="89"/>
      <c r="C870" s="89"/>
      <c r="D870" s="91"/>
      <c r="E870" s="91"/>
      <c r="F870" s="297" t="str">
        <f t="shared" si="55"/>
        <v xml:space="preserve"> </v>
      </c>
      <c r="G870" s="297" t="str">
        <f t="shared" si="56"/>
        <v xml:space="preserve"> </v>
      </c>
      <c r="H870" s="297" t="str">
        <f t="shared" si="57"/>
        <v xml:space="preserve"> </v>
      </c>
      <c r="I870" s="297" t="str">
        <f t="shared" si="58"/>
        <v xml:space="preserve"> </v>
      </c>
    </row>
    <row r="871" spans="1:9" ht="15" customHeight="1" x14ac:dyDescent="0.25">
      <c r="A871" s="90"/>
      <c r="B871" s="89"/>
      <c r="C871" s="89"/>
      <c r="D871" s="91"/>
      <c r="E871" s="91"/>
      <c r="F871" s="297" t="str">
        <f t="shared" si="55"/>
        <v xml:space="preserve"> </v>
      </c>
      <c r="G871" s="297" t="str">
        <f t="shared" si="56"/>
        <v xml:space="preserve"> </v>
      </c>
      <c r="H871" s="297" t="str">
        <f t="shared" si="57"/>
        <v xml:space="preserve"> </v>
      </c>
      <c r="I871" s="297" t="str">
        <f t="shared" si="58"/>
        <v xml:space="preserve"> </v>
      </c>
    </row>
    <row r="872" spans="1:9" ht="15" customHeight="1" x14ac:dyDescent="0.25">
      <c r="A872" s="90"/>
      <c r="B872" s="89"/>
      <c r="C872" s="89"/>
      <c r="D872" s="91"/>
      <c r="E872" s="91"/>
      <c r="F872" s="297" t="str">
        <f t="shared" si="55"/>
        <v xml:space="preserve"> </v>
      </c>
      <c r="G872" s="297" t="str">
        <f t="shared" si="56"/>
        <v xml:space="preserve"> </v>
      </c>
      <c r="H872" s="297" t="str">
        <f t="shared" si="57"/>
        <v xml:space="preserve"> </v>
      </c>
      <c r="I872" s="297" t="str">
        <f t="shared" si="58"/>
        <v xml:space="preserve"> </v>
      </c>
    </row>
    <row r="873" spans="1:9" ht="15" customHeight="1" x14ac:dyDescent="0.25">
      <c r="A873" s="90"/>
      <c r="B873" s="89"/>
      <c r="C873" s="89"/>
      <c r="D873" s="91"/>
      <c r="E873" s="91"/>
      <c r="F873" s="297" t="str">
        <f t="shared" si="55"/>
        <v xml:space="preserve"> </v>
      </c>
      <c r="G873" s="297" t="str">
        <f t="shared" si="56"/>
        <v xml:space="preserve"> </v>
      </c>
      <c r="H873" s="297" t="str">
        <f t="shared" si="57"/>
        <v xml:space="preserve"> </v>
      </c>
      <c r="I873" s="297" t="str">
        <f t="shared" si="58"/>
        <v xml:space="preserve"> </v>
      </c>
    </row>
    <row r="874" spans="1:9" ht="15" customHeight="1" x14ac:dyDescent="0.25">
      <c r="A874" s="90"/>
      <c r="B874" s="89"/>
      <c r="C874" s="89"/>
      <c r="D874" s="91"/>
      <c r="E874" s="91"/>
      <c r="F874" s="297" t="str">
        <f t="shared" si="55"/>
        <v xml:space="preserve"> </v>
      </c>
      <c r="G874" s="297" t="str">
        <f t="shared" si="56"/>
        <v xml:space="preserve"> </v>
      </c>
      <c r="H874" s="297" t="str">
        <f t="shared" si="57"/>
        <v xml:space="preserve"> </v>
      </c>
      <c r="I874" s="297" t="str">
        <f t="shared" si="58"/>
        <v xml:space="preserve"> </v>
      </c>
    </row>
    <row r="875" spans="1:9" ht="15" customHeight="1" x14ac:dyDescent="0.25">
      <c r="A875" s="90"/>
      <c r="B875" s="89"/>
      <c r="C875" s="89"/>
      <c r="D875" s="91"/>
      <c r="E875" s="91"/>
      <c r="F875" s="297" t="str">
        <f t="shared" si="55"/>
        <v xml:space="preserve"> </v>
      </c>
      <c r="G875" s="297" t="str">
        <f t="shared" si="56"/>
        <v xml:space="preserve"> </v>
      </c>
      <c r="H875" s="297" t="str">
        <f t="shared" si="57"/>
        <v xml:space="preserve"> </v>
      </c>
      <c r="I875" s="297" t="str">
        <f t="shared" si="58"/>
        <v xml:space="preserve"> </v>
      </c>
    </row>
    <row r="876" spans="1:9" ht="15" customHeight="1" x14ac:dyDescent="0.25">
      <c r="A876" s="90"/>
      <c r="B876" s="89"/>
      <c r="C876" s="89"/>
      <c r="D876" s="91"/>
      <c r="E876" s="91"/>
      <c r="F876" s="297" t="str">
        <f t="shared" si="55"/>
        <v xml:space="preserve"> </v>
      </c>
      <c r="G876" s="297" t="str">
        <f t="shared" si="56"/>
        <v xml:space="preserve"> </v>
      </c>
      <c r="H876" s="297" t="str">
        <f t="shared" si="57"/>
        <v xml:space="preserve"> </v>
      </c>
      <c r="I876" s="297" t="str">
        <f t="shared" si="58"/>
        <v xml:space="preserve"> </v>
      </c>
    </row>
    <row r="877" spans="1:9" ht="15" customHeight="1" x14ac:dyDescent="0.25">
      <c r="A877" s="90"/>
      <c r="B877" s="89"/>
      <c r="C877" s="89"/>
      <c r="D877" s="91"/>
      <c r="E877" s="91"/>
      <c r="F877" s="297" t="str">
        <f t="shared" si="55"/>
        <v xml:space="preserve"> </v>
      </c>
      <c r="G877" s="297" t="str">
        <f t="shared" si="56"/>
        <v xml:space="preserve"> </v>
      </c>
      <c r="H877" s="297" t="str">
        <f t="shared" si="57"/>
        <v xml:space="preserve"> </v>
      </c>
      <c r="I877" s="297" t="str">
        <f t="shared" si="58"/>
        <v xml:space="preserve"> </v>
      </c>
    </row>
    <row r="878" spans="1:9" ht="15" customHeight="1" x14ac:dyDescent="0.25">
      <c r="A878" s="90"/>
      <c r="B878" s="89"/>
      <c r="C878" s="89"/>
      <c r="D878" s="91"/>
      <c r="E878" s="91"/>
      <c r="F878" s="297" t="str">
        <f t="shared" si="55"/>
        <v xml:space="preserve"> </v>
      </c>
      <c r="G878" s="297" t="str">
        <f t="shared" si="56"/>
        <v xml:space="preserve"> </v>
      </c>
      <c r="H878" s="297" t="str">
        <f t="shared" si="57"/>
        <v xml:space="preserve"> </v>
      </c>
      <c r="I878" s="297" t="str">
        <f t="shared" si="58"/>
        <v xml:space="preserve"> </v>
      </c>
    </row>
    <row r="879" spans="1:9" ht="15" customHeight="1" x14ac:dyDescent="0.25">
      <c r="A879" s="90"/>
      <c r="B879" s="89"/>
      <c r="C879" s="89"/>
      <c r="D879" s="91"/>
      <c r="E879" s="91"/>
      <c r="F879" s="297" t="str">
        <f t="shared" ref="F879:F942" si="59">(IF(OR(D879="",E879="",D879=" ",E879=" ")," ",D879*E879))</f>
        <v xml:space="preserve"> </v>
      </c>
      <c r="G879" s="297" t="str">
        <f t="shared" ref="G879:G942" si="60">IF(F879=" "," ",F879-H879-I879)</f>
        <v xml:space="preserve"> </v>
      </c>
      <c r="H879" s="297" t="str">
        <f t="shared" ref="H879:H942" si="61">IF(C879=" ",0,IF(F879=" "," ",F879*C879/100))</f>
        <v xml:space="preserve"> </v>
      </c>
      <c r="I879" s="297" t="str">
        <f t="shared" ref="I879:I942" si="62">IF(F879=" "," ",F879*B879/100)</f>
        <v xml:space="preserve"> </v>
      </c>
    </row>
    <row r="880" spans="1:9" ht="15" customHeight="1" x14ac:dyDescent="0.25">
      <c r="A880" s="90"/>
      <c r="B880" s="89"/>
      <c r="C880" s="89"/>
      <c r="D880" s="91"/>
      <c r="E880" s="91"/>
      <c r="F880" s="297" t="str">
        <f t="shared" si="59"/>
        <v xml:space="preserve"> </v>
      </c>
      <c r="G880" s="297" t="str">
        <f t="shared" si="60"/>
        <v xml:space="preserve"> </v>
      </c>
      <c r="H880" s="297" t="str">
        <f t="shared" si="61"/>
        <v xml:space="preserve"> </v>
      </c>
      <c r="I880" s="297" t="str">
        <f t="shared" si="62"/>
        <v xml:space="preserve"> </v>
      </c>
    </row>
    <row r="881" spans="1:9" ht="15" customHeight="1" x14ac:dyDescent="0.25">
      <c r="A881" s="90"/>
      <c r="B881" s="89"/>
      <c r="C881" s="89"/>
      <c r="D881" s="91"/>
      <c r="E881" s="91"/>
      <c r="F881" s="297" t="str">
        <f t="shared" si="59"/>
        <v xml:space="preserve"> </v>
      </c>
      <c r="G881" s="297" t="str">
        <f t="shared" si="60"/>
        <v xml:space="preserve"> </v>
      </c>
      <c r="H881" s="297" t="str">
        <f t="shared" si="61"/>
        <v xml:space="preserve"> </v>
      </c>
      <c r="I881" s="297" t="str">
        <f t="shared" si="62"/>
        <v xml:space="preserve"> </v>
      </c>
    </row>
    <row r="882" spans="1:9" ht="15" customHeight="1" x14ac:dyDescent="0.25">
      <c r="A882" s="90"/>
      <c r="B882" s="89"/>
      <c r="C882" s="89"/>
      <c r="D882" s="91"/>
      <c r="E882" s="91"/>
      <c r="F882" s="297" t="str">
        <f t="shared" si="59"/>
        <v xml:space="preserve"> </v>
      </c>
      <c r="G882" s="297" t="str">
        <f t="shared" si="60"/>
        <v xml:space="preserve"> </v>
      </c>
      <c r="H882" s="297" t="str">
        <f t="shared" si="61"/>
        <v xml:space="preserve"> </v>
      </c>
      <c r="I882" s="297" t="str">
        <f t="shared" si="62"/>
        <v xml:space="preserve"> </v>
      </c>
    </row>
    <row r="883" spans="1:9" ht="15" customHeight="1" x14ac:dyDescent="0.25">
      <c r="A883" s="90"/>
      <c r="B883" s="89"/>
      <c r="C883" s="89"/>
      <c r="D883" s="91"/>
      <c r="E883" s="91"/>
      <c r="F883" s="297" t="str">
        <f t="shared" si="59"/>
        <v xml:space="preserve"> </v>
      </c>
      <c r="G883" s="297" t="str">
        <f t="shared" si="60"/>
        <v xml:space="preserve"> </v>
      </c>
      <c r="H883" s="297" t="str">
        <f t="shared" si="61"/>
        <v xml:space="preserve"> </v>
      </c>
      <c r="I883" s="297" t="str">
        <f t="shared" si="62"/>
        <v xml:space="preserve"> </v>
      </c>
    </row>
    <row r="884" spans="1:9" ht="15" customHeight="1" x14ac:dyDescent="0.25">
      <c r="A884" s="90"/>
      <c r="B884" s="89"/>
      <c r="C884" s="89"/>
      <c r="D884" s="91"/>
      <c r="E884" s="91"/>
      <c r="F884" s="297" t="str">
        <f t="shared" si="59"/>
        <v xml:space="preserve"> </v>
      </c>
      <c r="G884" s="297" t="str">
        <f t="shared" si="60"/>
        <v xml:space="preserve"> </v>
      </c>
      <c r="H884" s="297" t="str">
        <f t="shared" si="61"/>
        <v xml:space="preserve"> </v>
      </c>
      <c r="I884" s="297" t="str">
        <f t="shared" si="62"/>
        <v xml:space="preserve"> </v>
      </c>
    </row>
    <row r="885" spans="1:9" ht="15" customHeight="1" x14ac:dyDescent="0.25">
      <c r="A885" s="90"/>
      <c r="B885" s="89"/>
      <c r="C885" s="89"/>
      <c r="D885" s="91"/>
      <c r="E885" s="91"/>
      <c r="F885" s="297" t="str">
        <f t="shared" si="59"/>
        <v xml:space="preserve"> </v>
      </c>
      <c r="G885" s="297" t="str">
        <f t="shared" si="60"/>
        <v xml:space="preserve"> </v>
      </c>
      <c r="H885" s="297" t="str">
        <f t="shared" si="61"/>
        <v xml:space="preserve"> </v>
      </c>
      <c r="I885" s="297" t="str">
        <f t="shared" si="62"/>
        <v xml:space="preserve"> </v>
      </c>
    </row>
    <row r="886" spans="1:9" ht="15" customHeight="1" x14ac:dyDescent="0.25">
      <c r="A886" s="90"/>
      <c r="B886" s="89"/>
      <c r="C886" s="89"/>
      <c r="D886" s="91"/>
      <c r="E886" s="91"/>
      <c r="F886" s="297" t="str">
        <f t="shared" si="59"/>
        <v xml:space="preserve"> </v>
      </c>
      <c r="G886" s="297" t="str">
        <f t="shared" si="60"/>
        <v xml:space="preserve"> </v>
      </c>
      <c r="H886" s="297" t="str">
        <f t="shared" si="61"/>
        <v xml:space="preserve"> </v>
      </c>
      <c r="I886" s="297" t="str">
        <f t="shared" si="62"/>
        <v xml:space="preserve"> </v>
      </c>
    </row>
    <row r="887" spans="1:9" ht="15" customHeight="1" x14ac:dyDescent="0.25">
      <c r="A887" s="90"/>
      <c r="B887" s="89"/>
      <c r="C887" s="89"/>
      <c r="D887" s="91"/>
      <c r="E887" s="91"/>
      <c r="F887" s="297" t="str">
        <f t="shared" si="59"/>
        <v xml:space="preserve"> </v>
      </c>
      <c r="G887" s="297" t="str">
        <f t="shared" si="60"/>
        <v xml:space="preserve"> </v>
      </c>
      <c r="H887" s="297" t="str">
        <f t="shared" si="61"/>
        <v xml:space="preserve"> </v>
      </c>
      <c r="I887" s="297" t="str">
        <f t="shared" si="62"/>
        <v xml:space="preserve"> </v>
      </c>
    </row>
    <row r="888" spans="1:9" ht="15" customHeight="1" x14ac:dyDescent="0.25">
      <c r="A888" s="90"/>
      <c r="B888" s="89"/>
      <c r="C888" s="89"/>
      <c r="D888" s="91"/>
      <c r="E888" s="91"/>
      <c r="F888" s="297" t="str">
        <f t="shared" si="59"/>
        <v xml:space="preserve"> </v>
      </c>
      <c r="G888" s="297" t="str">
        <f t="shared" si="60"/>
        <v xml:space="preserve"> </v>
      </c>
      <c r="H888" s="297" t="str">
        <f t="shared" si="61"/>
        <v xml:space="preserve"> </v>
      </c>
      <c r="I888" s="297" t="str">
        <f t="shared" si="62"/>
        <v xml:space="preserve"> </v>
      </c>
    </row>
    <row r="889" spans="1:9" ht="15" customHeight="1" x14ac:dyDescent="0.25">
      <c r="A889" s="90"/>
      <c r="B889" s="89"/>
      <c r="C889" s="89"/>
      <c r="D889" s="91"/>
      <c r="E889" s="91"/>
      <c r="F889" s="297" t="str">
        <f t="shared" si="59"/>
        <v xml:space="preserve"> </v>
      </c>
      <c r="G889" s="297" t="str">
        <f t="shared" si="60"/>
        <v xml:space="preserve"> </v>
      </c>
      <c r="H889" s="297" t="str">
        <f t="shared" si="61"/>
        <v xml:space="preserve"> </v>
      </c>
      <c r="I889" s="297" t="str">
        <f t="shared" si="62"/>
        <v xml:space="preserve"> </v>
      </c>
    </row>
    <row r="890" spans="1:9" ht="15" customHeight="1" x14ac:dyDescent="0.25">
      <c r="A890" s="90"/>
      <c r="B890" s="89"/>
      <c r="C890" s="89"/>
      <c r="D890" s="91"/>
      <c r="E890" s="91"/>
      <c r="F890" s="297" t="str">
        <f t="shared" si="59"/>
        <v xml:space="preserve"> </v>
      </c>
      <c r="G890" s="297" t="str">
        <f t="shared" si="60"/>
        <v xml:space="preserve"> </v>
      </c>
      <c r="H890" s="297" t="str">
        <f t="shared" si="61"/>
        <v xml:space="preserve"> </v>
      </c>
      <c r="I890" s="297" t="str">
        <f t="shared" si="62"/>
        <v xml:space="preserve"> </v>
      </c>
    </row>
    <row r="891" spans="1:9" ht="15" customHeight="1" x14ac:dyDescent="0.25">
      <c r="A891" s="90"/>
      <c r="B891" s="89"/>
      <c r="C891" s="89"/>
      <c r="D891" s="91"/>
      <c r="E891" s="91"/>
      <c r="F891" s="297" t="str">
        <f t="shared" si="59"/>
        <v xml:space="preserve"> </v>
      </c>
      <c r="G891" s="297" t="str">
        <f t="shared" si="60"/>
        <v xml:space="preserve"> </v>
      </c>
      <c r="H891" s="297" t="str">
        <f t="shared" si="61"/>
        <v xml:space="preserve"> </v>
      </c>
      <c r="I891" s="297" t="str">
        <f t="shared" si="62"/>
        <v xml:space="preserve"> </v>
      </c>
    </row>
    <row r="892" spans="1:9" ht="15" customHeight="1" x14ac:dyDescent="0.25">
      <c r="A892" s="90"/>
      <c r="B892" s="89"/>
      <c r="C892" s="89"/>
      <c r="D892" s="91"/>
      <c r="E892" s="91"/>
      <c r="F892" s="297" t="str">
        <f t="shared" si="59"/>
        <v xml:space="preserve"> </v>
      </c>
      <c r="G892" s="297" t="str">
        <f t="shared" si="60"/>
        <v xml:space="preserve"> </v>
      </c>
      <c r="H892" s="297" t="str">
        <f t="shared" si="61"/>
        <v xml:space="preserve"> </v>
      </c>
      <c r="I892" s="297" t="str">
        <f t="shared" si="62"/>
        <v xml:space="preserve"> </v>
      </c>
    </row>
    <row r="893" spans="1:9" ht="15" customHeight="1" x14ac:dyDescent="0.25">
      <c r="A893" s="90"/>
      <c r="B893" s="89"/>
      <c r="C893" s="89"/>
      <c r="D893" s="91"/>
      <c r="E893" s="91"/>
      <c r="F893" s="297" t="str">
        <f t="shared" si="59"/>
        <v xml:space="preserve"> </v>
      </c>
      <c r="G893" s="297" t="str">
        <f t="shared" si="60"/>
        <v xml:space="preserve"> </v>
      </c>
      <c r="H893" s="297" t="str">
        <f t="shared" si="61"/>
        <v xml:space="preserve"> </v>
      </c>
      <c r="I893" s="297" t="str">
        <f t="shared" si="62"/>
        <v xml:space="preserve"> </v>
      </c>
    </row>
    <row r="894" spans="1:9" ht="15" customHeight="1" x14ac:dyDescent="0.25">
      <c r="A894" s="90"/>
      <c r="B894" s="89"/>
      <c r="C894" s="89"/>
      <c r="D894" s="91"/>
      <c r="E894" s="91"/>
      <c r="F894" s="297" t="str">
        <f t="shared" si="59"/>
        <v xml:space="preserve"> </v>
      </c>
      <c r="G894" s="297" t="str">
        <f t="shared" si="60"/>
        <v xml:space="preserve"> </v>
      </c>
      <c r="H894" s="297" t="str">
        <f t="shared" si="61"/>
        <v xml:space="preserve"> </v>
      </c>
      <c r="I894" s="297" t="str">
        <f t="shared" si="62"/>
        <v xml:space="preserve"> </v>
      </c>
    </row>
    <row r="895" spans="1:9" ht="15" customHeight="1" x14ac:dyDescent="0.25">
      <c r="A895" s="90"/>
      <c r="B895" s="89"/>
      <c r="C895" s="89"/>
      <c r="D895" s="91"/>
      <c r="E895" s="91"/>
      <c r="F895" s="297" t="str">
        <f t="shared" si="59"/>
        <v xml:space="preserve"> </v>
      </c>
      <c r="G895" s="297" t="str">
        <f t="shared" si="60"/>
        <v xml:space="preserve"> </v>
      </c>
      <c r="H895" s="297" t="str">
        <f t="shared" si="61"/>
        <v xml:space="preserve"> </v>
      </c>
      <c r="I895" s="297" t="str">
        <f t="shared" si="62"/>
        <v xml:space="preserve"> </v>
      </c>
    </row>
    <row r="896" spans="1:9" ht="15" customHeight="1" x14ac:dyDescent="0.25">
      <c r="A896" s="90"/>
      <c r="B896" s="89"/>
      <c r="C896" s="89"/>
      <c r="D896" s="91"/>
      <c r="E896" s="91"/>
      <c r="F896" s="297" t="str">
        <f t="shared" si="59"/>
        <v xml:space="preserve"> </v>
      </c>
      <c r="G896" s="297" t="str">
        <f t="shared" si="60"/>
        <v xml:space="preserve"> </v>
      </c>
      <c r="H896" s="297" t="str">
        <f t="shared" si="61"/>
        <v xml:space="preserve"> </v>
      </c>
      <c r="I896" s="297" t="str">
        <f t="shared" si="62"/>
        <v xml:space="preserve"> </v>
      </c>
    </row>
    <row r="897" spans="1:9" ht="15" customHeight="1" x14ac:dyDescent="0.25">
      <c r="A897" s="90"/>
      <c r="B897" s="89"/>
      <c r="C897" s="89"/>
      <c r="D897" s="91"/>
      <c r="E897" s="91"/>
      <c r="F897" s="297" t="str">
        <f t="shared" si="59"/>
        <v xml:space="preserve"> </v>
      </c>
      <c r="G897" s="297" t="str">
        <f t="shared" si="60"/>
        <v xml:space="preserve"> </v>
      </c>
      <c r="H897" s="297" t="str">
        <f t="shared" si="61"/>
        <v xml:space="preserve"> </v>
      </c>
      <c r="I897" s="297" t="str">
        <f t="shared" si="62"/>
        <v xml:space="preserve"> </v>
      </c>
    </row>
    <row r="898" spans="1:9" ht="15" customHeight="1" x14ac:dyDescent="0.25">
      <c r="A898" s="90"/>
      <c r="B898" s="89"/>
      <c r="C898" s="89"/>
      <c r="D898" s="91"/>
      <c r="E898" s="91"/>
      <c r="F898" s="297" t="str">
        <f t="shared" si="59"/>
        <v xml:space="preserve"> </v>
      </c>
      <c r="G898" s="297" t="str">
        <f t="shared" si="60"/>
        <v xml:space="preserve"> </v>
      </c>
      <c r="H898" s="297" t="str">
        <f t="shared" si="61"/>
        <v xml:space="preserve"> </v>
      </c>
      <c r="I898" s="297" t="str">
        <f t="shared" si="62"/>
        <v xml:space="preserve"> </v>
      </c>
    </row>
    <row r="899" spans="1:9" ht="15" customHeight="1" x14ac:dyDescent="0.25">
      <c r="A899" s="90"/>
      <c r="B899" s="89"/>
      <c r="C899" s="89"/>
      <c r="D899" s="91"/>
      <c r="E899" s="91"/>
      <c r="F899" s="297" t="str">
        <f t="shared" si="59"/>
        <v xml:space="preserve"> </v>
      </c>
      <c r="G899" s="297" t="str">
        <f t="shared" si="60"/>
        <v xml:space="preserve"> </v>
      </c>
      <c r="H899" s="297" t="str">
        <f t="shared" si="61"/>
        <v xml:space="preserve"> </v>
      </c>
      <c r="I899" s="297" t="str">
        <f t="shared" si="62"/>
        <v xml:space="preserve"> </v>
      </c>
    </row>
    <row r="900" spans="1:9" ht="15" customHeight="1" x14ac:dyDescent="0.25">
      <c r="A900" s="90"/>
      <c r="B900" s="89"/>
      <c r="C900" s="89"/>
      <c r="D900" s="91"/>
      <c r="E900" s="91"/>
      <c r="F900" s="297" t="str">
        <f t="shared" si="59"/>
        <v xml:space="preserve"> </v>
      </c>
      <c r="G900" s="297" t="str">
        <f t="shared" si="60"/>
        <v xml:space="preserve"> </v>
      </c>
      <c r="H900" s="297" t="str">
        <f t="shared" si="61"/>
        <v xml:space="preserve"> </v>
      </c>
      <c r="I900" s="297" t="str">
        <f t="shared" si="62"/>
        <v xml:space="preserve"> </v>
      </c>
    </row>
    <row r="901" spans="1:9" ht="15" customHeight="1" x14ac:dyDescent="0.25">
      <c r="A901" s="90"/>
      <c r="B901" s="89"/>
      <c r="C901" s="89"/>
      <c r="D901" s="91"/>
      <c r="E901" s="91"/>
      <c r="F901" s="297" t="str">
        <f t="shared" si="59"/>
        <v xml:space="preserve"> </v>
      </c>
      <c r="G901" s="297" t="str">
        <f t="shared" si="60"/>
        <v xml:space="preserve"> </v>
      </c>
      <c r="H901" s="297" t="str">
        <f t="shared" si="61"/>
        <v xml:space="preserve"> </v>
      </c>
      <c r="I901" s="297" t="str">
        <f t="shared" si="62"/>
        <v xml:space="preserve"> </v>
      </c>
    </row>
    <row r="902" spans="1:9" ht="15" customHeight="1" x14ac:dyDescent="0.25">
      <c r="A902" s="90"/>
      <c r="B902" s="89"/>
      <c r="C902" s="89"/>
      <c r="D902" s="91"/>
      <c r="E902" s="91"/>
      <c r="F902" s="297" t="str">
        <f t="shared" si="59"/>
        <v xml:space="preserve"> </v>
      </c>
      <c r="G902" s="297" t="str">
        <f t="shared" si="60"/>
        <v xml:space="preserve"> </v>
      </c>
      <c r="H902" s="297" t="str">
        <f t="shared" si="61"/>
        <v xml:space="preserve"> </v>
      </c>
      <c r="I902" s="297" t="str">
        <f t="shared" si="62"/>
        <v xml:space="preserve"> </v>
      </c>
    </row>
    <row r="903" spans="1:9" ht="15" customHeight="1" x14ac:dyDescent="0.25">
      <c r="A903" s="90"/>
      <c r="B903" s="89"/>
      <c r="C903" s="89"/>
      <c r="D903" s="91"/>
      <c r="E903" s="91"/>
      <c r="F903" s="297" t="str">
        <f t="shared" si="59"/>
        <v xml:space="preserve"> </v>
      </c>
      <c r="G903" s="297" t="str">
        <f t="shared" si="60"/>
        <v xml:space="preserve"> </v>
      </c>
      <c r="H903" s="297" t="str">
        <f t="shared" si="61"/>
        <v xml:space="preserve"> </v>
      </c>
      <c r="I903" s="297" t="str">
        <f t="shared" si="62"/>
        <v xml:space="preserve"> </v>
      </c>
    </row>
    <row r="904" spans="1:9" ht="15" customHeight="1" x14ac:dyDescent="0.25">
      <c r="A904" s="90"/>
      <c r="B904" s="89"/>
      <c r="C904" s="89"/>
      <c r="D904" s="91"/>
      <c r="E904" s="91"/>
      <c r="F904" s="297" t="str">
        <f t="shared" si="59"/>
        <v xml:space="preserve"> </v>
      </c>
      <c r="G904" s="297" t="str">
        <f t="shared" si="60"/>
        <v xml:space="preserve"> </v>
      </c>
      <c r="H904" s="297" t="str">
        <f t="shared" si="61"/>
        <v xml:space="preserve"> </v>
      </c>
      <c r="I904" s="297" t="str">
        <f t="shared" si="62"/>
        <v xml:space="preserve"> </v>
      </c>
    </row>
    <row r="905" spans="1:9" ht="15" customHeight="1" x14ac:dyDescent="0.25">
      <c r="A905" s="90"/>
      <c r="B905" s="89"/>
      <c r="C905" s="89"/>
      <c r="D905" s="91"/>
      <c r="E905" s="91"/>
      <c r="F905" s="297" t="str">
        <f t="shared" si="59"/>
        <v xml:space="preserve"> </v>
      </c>
      <c r="G905" s="297" t="str">
        <f t="shared" si="60"/>
        <v xml:space="preserve"> </v>
      </c>
      <c r="H905" s="297" t="str">
        <f t="shared" si="61"/>
        <v xml:space="preserve"> </v>
      </c>
      <c r="I905" s="297" t="str">
        <f t="shared" si="62"/>
        <v xml:space="preserve"> </v>
      </c>
    </row>
    <row r="906" spans="1:9" ht="15" customHeight="1" x14ac:dyDescent="0.25">
      <c r="A906" s="90"/>
      <c r="B906" s="89"/>
      <c r="C906" s="89"/>
      <c r="D906" s="91"/>
      <c r="E906" s="91"/>
      <c r="F906" s="297" t="str">
        <f t="shared" si="59"/>
        <v xml:space="preserve"> </v>
      </c>
      <c r="G906" s="297" t="str">
        <f t="shared" si="60"/>
        <v xml:space="preserve"> </v>
      </c>
      <c r="H906" s="297" t="str">
        <f t="shared" si="61"/>
        <v xml:space="preserve"> </v>
      </c>
      <c r="I906" s="297" t="str">
        <f t="shared" si="62"/>
        <v xml:space="preserve"> </v>
      </c>
    </row>
    <row r="907" spans="1:9" ht="15" customHeight="1" x14ac:dyDescent="0.25">
      <c r="A907" s="90"/>
      <c r="B907" s="89"/>
      <c r="C907" s="89"/>
      <c r="D907" s="91"/>
      <c r="E907" s="91"/>
      <c r="F907" s="297" t="str">
        <f t="shared" si="59"/>
        <v xml:space="preserve"> </v>
      </c>
      <c r="G907" s="297" t="str">
        <f t="shared" si="60"/>
        <v xml:space="preserve"> </v>
      </c>
      <c r="H907" s="297" t="str">
        <f t="shared" si="61"/>
        <v xml:space="preserve"> </v>
      </c>
      <c r="I907" s="297" t="str">
        <f t="shared" si="62"/>
        <v xml:space="preserve"> </v>
      </c>
    </row>
    <row r="908" spans="1:9" ht="15" customHeight="1" x14ac:dyDescent="0.25">
      <c r="A908" s="90"/>
      <c r="B908" s="89"/>
      <c r="C908" s="89"/>
      <c r="D908" s="91"/>
      <c r="E908" s="91"/>
      <c r="F908" s="297" t="str">
        <f t="shared" si="59"/>
        <v xml:space="preserve"> </v>
      </c>
      <c r="G908" s="297" t="str">
        <f t="shared" si="60"/>
        <v xml:space="preserve"> </v>
      </c>
      <c r="H908" s="297" t="str">
        <f t="shared" si="61"/>
        <v xml:space="preserve"> </v>
      </c>
      <c r="I908" s="297" t="str">
        <f t="shared" si="62"/>
        <v xml:space="preserve"> </v>
      </c>
    </row>
    <row r="909" spans="1:9" ht="15" customHeight="1" x14ac:dyDescent="0.25">
      <c r="A909" s="90"/>
      <c r="B909" s="89"/>
      <c r="C909" s="89"/>
      <c r="D909" s="91"/>
      <c r="E909" s="91"/>
      <c r="F909" s="297" t="str">
        <f t="shared" si="59"/>
        <v xml:space="preserve"> </v>
      </c>
      <c r="G909" s="297" t="str">
        <f t="shared" si="60"/>
        <v xml:space="preserve"> </v>
      </c>
      <c r="H909" s="297" t="str">
        <f t="shared" si="61"/>
        <v xml:space="preserve"> </v>
      </c>
      <c r="I909" s="297" t="str">
        <f t="shared" si="62"/>
        <v xml:space="preserve"> </v>
      </c>
    </row>
    <row r="910" spans="1:9" ht="15" customHeight="1" x14ac:dyDescent="0.25">
      <c r="A910" s="90"/>
      <c r="B910" s="89"/>
      <c r="C910" s="89"/>
      <c r="D910" s="91"/>
      <c r="E910" s="91"/>
      <c r="F910" s="297" t="str">
        <f t="shared" si="59"/>
        <v xml:space="preserve"> </v>
      </c>
      <c r="G910" s="297" t="str">
        <f t="shared" si="60"/>
        <v xml:space="preserve"> </v>
      </c>
      <c r="H910" s="297" t="str">
        <f t="shared" si="61"/>
        <v xml:space="preserve"> </v>
      </c>
      <c r="I910" s="297" t="str">
        <f t="shared" si="62"/>
        <v xml:space="preserve"> </v>
      </c>
    </row>
    <row r="911" spans="1:9" ht="15" customHeight="1" x14ac:dyDescent="0.25">
      <c r="A911" s="90"/>
      <c r="B911" s="89"/>
      <c r="C911" s="89"/>
      <c r="D911" s="91"/>
      <c r="E911" s="91"/>
      <c r="F911" s="297" t="str">
        <f t="shared" si="59"/>
        <v xml:space="preserve"> </v>
      </c>
      <c r="G911" s="297" t="str">
        <f t="shared" si="60"/>
        <v xml:space="preserve"> </v>
      </c>
      <c r="H911" s="297" t="str">
        <f t="shared" si="61"/>
        <v xml:space="preserve"> </v>
      </c>
      <c r="I911" s="297" t="str">
        <f t="shared" si="62"/>
        <v xml:space="preserve"> </v>
      </c>
    </row>
    <row r="912" spans="1:9" ht="15" customHeight="1" x14ac:dyDescent="0.25">
      <c r="A912" s="90"/>
      <c r="B912" s="89"/>
      <c r="C912" s="89"/>
      <c r="D912" s="91"/>
      <c r="E912" s="91"/>
      <c r="F912" s="297" t="str">
        <f t="shared" si="59"/>
        <v xml:space="preserve"> </v>
      </c>
      <c r="G912" s="297" t="str">
        <f t="shared" si="60"/>
        <v xml:space="preserve"> </v>
      </c>
      <c r="H912" s="297" t="str">
        <f t="shared" si="61"/>
        <v xml:space="preserve"> </v>
      </c>
      <c r="I912" s="297" t="str">
        <f t="shared" si="62"/>
        <v xml:space="preserve"> </v>
      </c>
    </row>
    <row r="913" spans="1:9" ht="15" customHeight="1" x14ac:dyDescent="0.25">
      <c r="A913" s="90"/>
      <c r="B913" s="89"/>
      <c r="C913" s="89"/>
      <c r="D913" s="91"/>
      <c r="E913" s="91"/>
      <c r="F913" s="297" t="str">
        <f t="shared" si="59"/>
        <v xml:space="preserve"> </v>
      </c>
      <c r="G913" s="297" t="str">
        <f t="shared" si="60"/>
        <v xml:space="preserve"> </v>
      </c>
      <c r="H913" s="297" t="str">
        <f t="shared" si="61"/>
        <v xml:space="preserve"> </v>
      </c>
      <c r="I913" s="297" t="str">
        <f t="shared" si="62"/>
        <v xml:space="preserve"> </v>
      </c>
    </row>
    <row r="914" spans="1:9" ht="15" customHeight="1" x14ac:dyDescent="0.25">
      <c r="A914" s="90"/>
      <c r="B914" s="89"/>
      <c r="C914" s="89"/>
      <c r="D914" s="91"/>
      <c r="E914" s="91"/>
      <c r="F914" s="297" t="str">
        <f t="shared" si="59"/>
        <v xml:space="preserve"> </v>
      </c>
      <c r="G914" s="297" t="str">
        <f t="shared" si="60"/>
        <v xml:space="preserve"> </v>
      </c>
      <c r="H914" s="297" t="str">
        <f t="shared" si="61"/>
        <v xml:space="preserve"> </v>
      </c>
      <c r="I914" s="297" t="str">
        <f t="shared" si="62"/>
        <v xml:space="preserve"> </v>
      </c>
    </row>
    <row r="915" spans="1:9" ht="15" customHeight="1" x14ac:dyDescent="0.25">
      <c r="A915" s="90"/>
      <c r="B915" s="89"/>
      <c r="C915" s="89"/>
      <c r="D915" s="91"/>
      <c r="E915" s="91"/>
      <c r="F915" s="297" t="str">
        <f t="shared" si="59"/>
        <v xml:space="preserve"> </v>
      </c>
      <c r="G915" s="297" t="str">
        <f t="shared" si="60"/>
        <v xml:space="preserve"> </v>
      </c>
      <c r="H915" s="297" t="str">
        <f t="shared" si="61"/>
        <v xml:space="preserve"> </v>
      </c>
      <c r="I915" s="297" t="str">
        <f t="shared" si="62"/>
        <v xml:space="preserve"> </v>
      </c>
    </row>
    <row r="916" spans="1:9" ht="15" customHeight="1" x14ac:dyDescent="0.25">
      <c r="A916" s="90"/>
      <c r="B916" s="89"/>
      <c r="C916" s="89"/>
      <c r="D916" s="91"/>
      <c r="E916" s="91"/>
      <c r="F916" s="297" t="str">
        <f t="shared" si="59"/>
        <v xml:space="preserve"> </v>
      </c>
      <c r="G916" s="297" t="str">
        <f t="shared" si="60"/>
        <v xml:space="preserve"> </v>
      </c>
      <c r="H916" s="297" t="str">
        <f t="shared" si="61"/>
        <v xml:space="preserve"> </v>
      </c>
      <c r="I916" s="297" t="str">
        <f t="shared" si="62"/>
        <v xml:space="preserve"> </v>
      </c>
    </row>
    <row r="917" spans="1:9" ht="15" customHeight="1" x14ac:dyDescent="0.25">
      <c r="A917" s="90"/>
      <c r="B917" s="89"/>
      <c r="C917" s="89"/>
      <c r="D917" s="91"/>
      <c r="E917" s="91"/>
      <c r="F917" s="297" t="str">
        <f t="shared" si="59"/>
        <v xml:space="preserve"> </v>
      </c>
      <c r="G917" s="297" t="str">
        <f t="shared" si="60"/>
        <v xml:space="preserve"> </v>
      </c>
      <c r="H917" s="297" t="str">
        <f t="shared" si="61"/>
        <v xml:space="preserve"> </v>
      </c>
      <c r="I917" s="297" t="str">
        <f t="shared" si="62"/>
        <v xml:space="preserve"> </v>
      </c>
    </row>
    <row r="918" spans="1:9" ht="15" customHeight="1" x14ac:dyDescent="0.25">
      <c r="A918" s="90"/>
      <c r="B918" s="89"/>
      <c r="C918" s="89"/>
      <c r="D918" s="91"/>
      <c r="E918" s="91"/>
      <c r="F918" s="297" t="str">
        <f t="shared" si="59"/>
        <v xml:space="preserve"> </v>
      </c>
      <c r="G918" s="297" t="str">
        <f t="shared" si="60"/>
        <v xml:space="preserve"> </v>
      </c>
      <c r="H918" s="297" t="str">
        <f t="shared" si="61"/>
        <v xml:space="preserve"> </v>
      </c>
      <c r="I918" s="297" t="str">
        <f t="shared" si="62"/>
        <v xml:space="preserve"> </v>
      </c>
    </row>
    <row r="919" spans="1:9" ht="15" customHeight="1" x14ac:dyDescent="0.25">
      <c r="A919" s="90"/>
      <c r="B919" s="89"/>
      <c r="C919" s="89"/>
      <c r="D919" s="91"/>
      <c r="E919" s="91"/>
      <c r="F919" s="297" t="str">
        <f t="shared" si="59"/>
        <v xml:space="preserve"> </v>
      </c>
      <c r="G919" s="297" t="str">
        <f t="shared" si="60"/>
        <v xml:space="preserve"> </v>
      </c>
      <c r="H919" s="297" t="str">
        <f t="shared" si="61"/>
        <v xml:space="preserve"> </v>
      </c>
      <c r="I919" s="297" t="str">
        <f t="shared" si="62"/>
        <v xml:space="preserve"> </v>
      </c>
    </row>
    <row r="920" spans="1:9" ht="15" customHeight="1" x14ac:dyDescent="0.25">
      <c r="A920" s="90"/>
      <c r="B920" s="89"/>
      <c r="C920" s="89"/>
      <c r="D920" s="91"/>
      <c r="E920" s="91"/>
      <c r="F920" s="297" t="str">
        <f t="shared" si="59"/>
        <v xml:space="preserve"> </v>
      </c>
      <c r="G920" s="297" t="str">
        <f t="shared" si="60"/>
        <v xml:space="preserve"> </v>
      </c>
      <c r="H920" s="297" t="str">
        <f t="shared" si="61"/>
        <v xml:space="preserve"> </v>
      </c>
      <c r="I920" s="297" t="str">
        <f t="shared" si="62"/>
        <v xml:space="preserve"> </v>
      </c>
    </row>
    <row r="921" spans="1:9" ht="15" customHeight="1" x14ac:dyDescent="0.25">
      <c r="A921" s="90"/>
      <c r="B921" s="89"/>
      <c r="C921" s="89"/>
      <c r="D921" s="91"/>
      <c r="E921" s="91"/>
      <c r="F921" s="297" t="str">
        <f t="shared" si="59"/>
        <v xml:space="preserve"> </v>
      </c>
      <c r="G921" s="297" t="str">
        <f t="shared" si="60"/>
        <v xml:space="preserve"> </v>
      </c>
      <c r="H921" s="297" t="str">
        <f t="shared" si="61"/>
        <v xml:space="preserve"> </v>
      </c>
      <c r="I921" s="297" t="str">
        <f t="shared" si="62"/>
        <v xml:space="preserve"> </v>
      </c>
    </row>
    <row r="922" spans="1:9" ht="15" customHeight="1" x14ac:dyDescent="0.25">
      <c r="A922" s="90"/>
      <c r="B922" s="89"/>
      <c r="C922" s="89"/>
      <c r="D922" s="91"/>
      <c r="E922" s="91"/>
      <c r="F922" s="297" t="str">
        <f t="shared" si="59"/>
        <v xml:space="preserve"> </v>
      </c>
      <c r="G922" s="297" t="str">
        <f t="shared" si="60"/>
        <v xml:space="preserve"> </v>
      </c>
      <c r="H922" s="297" t="str">
        <f t="shared" si="61"/>
        <v xml:space="preserve"> </v>
      </c>
      <c r="I922" s="297" t="str">
        <f t="shared" si="62"/>
        <v xml:space="preserve"> </v>
      </c>
    </row>
    <row r="923" spans="1:9" ht="15" customHeight="1" x14ac:dyDescent="0.25">
      <c r="A923" s="90"/>
      <c r="B923" s="89"/>
      <c r="C923" s="89"/>
      <c r="D923" s="91"/>
      <c r="E923" s="91"/>
      <c r="F923" s="297" t="str">
        <f t="shared" si="59"/>
        <v xml:space="preserve"> </v>
      </c>
      <c r="G923" s="297" t="str">
        <f t="shared" si="60"/>
        <v xml:space="preserve"> </v>
      </c>
      <c r="H923" s="297" t="str">
        <f t="shared" si="61"/>
        <v xml:space="preserve"> </v>
      </c>
      <c r="I923" s="297" t="str">
        <f t="shared" si="62"/>
        <v xml:space="preserve"> </v>
      </c>
    </row>
    <row r="924" spans="1:9" ht="15" customHeight="1" x14ac:dyDescent="0.25">
      <c r="A924" s="90"/>
      <c r="B924" s="89"/>
      <c r="C924" s="89"/>
      <c r="D924" s="91"/>
      <c r="E924" s="91"/>
      <c r="F924" s="297" t="str">
        <f t="shared" si="59"/>
        <v xml:space="preserve"> </v>
      </c>
      <c r="G924" s="297" t="str">
        <f t="shared" si="60"/>
        <v xml:space="preserve"> </v>
      </c>
      <c r="H924" s="297" t="str">
        <f t="shared" si="61"/>
        <v xml:space="preserve"> </v>
      </c>
      <c r="I924" s="297" t="str">
        <f t="shared" si="62"/>
        <v xml:space="preserve"> </v>
      </c>
    </row>
    <row r="925" spans="1:9" ht="15" customHeight="1" x14ac:dyDescent="0.25">
      <c r="A925" s="90"/>
      <c r="B925" s="89"/>
      <c r="C925" s="89"/>
      <c r="D925" s="91"/>
      <c r="E925" s="91"/>
      <c r="F925" s="297" t="str">
        <f t="shared" si="59"/>
        <v xml:space="preserve"> </v>
      </c>
      <c r="G925" s="297" t="str">
        <f t="shared" si="60"/>
        <v xml:space="preserve"> </v>
      </c>
      <c r="H925" s="297" t="str">
        <f t="shared" si="61"/>
        <v xml:space="preserve"> </v>
      </c>
      <c r="I925" s="297" t="str">
        <f t="shared" si="62"/>
        <v xml:space="preserve"> </v>
      </c>
    </row>
    <row r="926" spans="1:9" ht="15" customHeight="1" x14ac:dyDescent="0.25">
      <c r="A926" s="90"/>
      <c r="B926" s="89"/>
      <c r="C926" s="89"/>
      <c r="D926" s="91"/>
      <c r="E926" s="91"/>
      <c r="F926" s="297" t="str">
        <f t="shared" si="59"/>
        <v xml:space="preserve"> </v>
      </c>
      <c r="G926" s="297" t="str">
        <f t="shared" si="60"/>
        <v xml:space="preserve"> </v>
      </c>
      <c r="H926" s="297" t="str">
        <f t="shared" si="61"/>
        <v xml:space="preserve"> </v>
      </c>
      <c r="I926" s="297" t="str">
        <f t="shared" si="62"/>
        <v xml:space="preserve"> </v>
      </c>
    </row>
    <row r="927" spans="1:9" ht="15" customHeight="1" x14ac:dyDescent="0.25">
      <c r="A927" s="90"/>
      <c r="B927" s="89"/>
      <c r="C927" s="89"/>
      <c r="D927" s="91"/>
      <c r="E927" s="91"/>
      <c r="F927" s="297" t="str">
        <f t="shared" si="59"/>
        <v xml:space="preserve"> </v>
      </c>
      <c r="G927" s="297" t="str">
        <f t="shared" si="60"/>
        <v xml:space="preserve"> </v>
      </c>
      <c r="H927" s="297" t="str">
        <f t="shared" si="61"/>
        <v xml:space="preserve"> </v>
      </c>
      <c r="I927" s="297" t="str">
        <f t="shared" si="62"/>
        <v xml:space="preserve"> </v>
      </c>
    </row>
    <row r="928" spans="1:9" ht="15" customHeight="1" x14ac:dyDescent="0.25">
      <c r="A928" s="90"/>
      <c r="B928" s="89"/>
      <c r="C928" s="89"/>
      <c r="D928" s="91"/>
      <c r="E928" s="91"/>
      <c r="F928" s="297" t="str">
        <f t="shared" si="59"/>
        <v xml:space="preserve"> </v>
      </c>
      <c r="G928" s="297" t="str">
        <f t="shared" si="60"/>
        <v xml:space="preserve"> </v>
      </c>
      <c r="H928" s="297" t="str">
        <f t="shared" si="61"/>
        <v xml:space="preserve"> </v>
      </c>
      <c r="I928" s="297" t="str">
        <f t="shared" si="62"/>
        <v xml:space="preserve"> </v>
      </c>
    </row>
    <row r="929" spans="1:9" ht="15" customHeight="1" x14ac:dyDescent="0.25">
      <c r="A929" s="90"/>
      <c r="B929" s="89"/>
      <c r="C929" s="89"/>
      <c r="D929" s="91"/>
      <c r="E929" s="91"/>
      <c r="F929" s="297" t="str">
        <f t="shared" si="59"/>
        <v xml:space="preserve"> </v>
      </c>
      <c r="G929" s="297" t="str">
        <f t="shared" si="60"/>
        <v xml:space="preserve"> </v>
      </c>
      <c r="H929" s="297" t="str">
        <f t="shared" si="61"/>
        <v xml:space="preserve"> </v>
      </c>
      <c r="I929" s="297" t="str">
        <f t="shared" si="62"/>
        <v xml:space="preserve"> </v>
      </c>
    </row>
    <row r="930" spans="1:9" ht="15" customHeight="1" x14ac:dyDescent="0.25">
      <c r="A930" s="90"/>
      <c r="B930" s="89"/>
      <c r="C930" s="89"/>
      <c r="D930" s="91"/>
      <c r="E930" s="91"/>
      <c r="F930" s="297" t="str">
        <f t="shared" si="59"/>
        <v xml:space="preserve"> </v>
      </c>
      <c r="G930" s="297" t="str">
        <f t="shared" si="60"/>
        <v xml:space="preserve"> </v>
      </c>
      <c r="H930" s="297" t="str">
        <f t="shared" si="61"/>
        <v xml:space="preserve"> </v>
      </c>
      <c r="I930" s="297" t="str">
        <f t="shared" si="62"/>
        <v xml:space="preserve"> </v>
      </c>
    </row>
    <row r="931" spans="1:9" ht="15" customHeight="1" x14ac:dyDescent="0.25">
      <c r="A931" s="90"/>
      <c r="B931" s="89"/>
      <c r="C931" s="89"/>
      <c r="D931" s="91"/>
      <c r="E931" s="91"/>
      <c r="F931" s="297" t="str">
        <f t="shared" si="59"/>
        <v xml:space="preserve"> </v>
      </c>
      <c r="G931" s="297" t="str">
        <f t="shared" si="60"/>
        <v xml:space="preserve"> </v>
      </c>
      <c r="H931" s="297" t="str">
        <f t="shared" si="61"/>
        <v xml:space="preserve"> </v>
      </c>
      <c r="I931" s="297" t="str">
        <f t="shared" si="62"/>
        <v xml:space="preserve"> </v>
      </c>
    </row>
    <row r="932" spans="1:9" ht="15" customHeight="1" x14ac:dyDescent="0.25">
      <c r="A932" s="90"/>
      <c r="B932" s="89"/>
      <c r="C932" s="89"/>
      <c r="D932" s="91"/>
      <c r="E932" s="91"/>
      <c r="F932" s="297" t="str">
        <f t="shared" si="59"/>
        <v xml:space="preserve"> </v>
      </c>
      <c r="G932" s="297" t="str">
        <f t="shared" si="60"/>
        <v xml:space="preserve"> </v>
      </c>
      <c r="H932" s="297" t="str">
        <f t="shared" si="61"/>
        <v xml:space="preserve"> </v>
      </c>
      <c r="I932" s="297" t="str">
        <f t="shared" si="62"/>
        <v xml:space="preserve"> </v>
      </c>
    </row>
    <row r="933" spans="1:9" ht="15" customHeight="1" x14ac:dyDescent="0.25">
      <c r="A933" s="90"/>
      <c r="B933" s="89"/>
      <c r="C933" s="89"/>
      <c r="D933" s="91"/>
      <c r="E933" s="91"/>
      <c r="F933" s="297" t="str">
        <f t="shared" si="59"/>
        <v xml:space="preserve"> </v>
      </c>
      <c r="G933" s="297" t="str">
        <f t="shared" si="60"/>
        <v xml:space="preserve"> </v>
      </c>
      <c r="H933" s="297" t="str">
        <f t="shared" si="61"/>
        <v xml:space="preserve"> </v>
      </c>
      <c r="I933" s="297" t="str">
        <f t="shared" si="62"/>
        <v xml:space="preserve"> </v>
      </c>
    </row>
    <row r="934" spans="1:9" ht="15" customHeight="1" x14ac:dyDescent="0.25">
      <c r="A934" s="90"/>
      <c r="B934" s="89"/>
      <c r="C934" s="89"/>
      <c r="D934" s="91"/>
      <c r="E934" s="91"/>
      <c r="F934" s="297" t="str">
        <f t="shared" si="59"/>
        <v xml:space="preserve"> </v>
      </c>
      <c r="G934" s="297" t="str">
        <f t="shared" si="60"/>
        <v xml:space="preserve"> </v>
      </c>
      <c r="H934" s="297" t="str">
        <f t="shared" si="61"/>
        <v xml:space="preserve"> </v>
      </c>
      <c r="I934" s="297" t="str">
        <f t="shared" si="62"/>
        <v xml:space="preserve"> </v>
      </c>
    </row>
    <row r="935" spans="1:9" ht="15" customHeight="1" x14ac:dyDescent="0.25">
      <c r="A935" s="90"/>
      <c r="B935" s="89"/>
      <c r="C935" s="89"/>
      <c r="D935" s="91"/>
      <c r="E935" s="91"/>
      <c r="F935" s="297" t="str">
        <f t="shared" si="59"/>
        <v xml:space="preserve"> </v>
      </c>
      <c r="G935" s="297" t="str">
        <f t="shared" si="60"/>
        <v xml:space="preserve"> </v>
      </c>
      <c r="H935" s="297" t="str">
        <f t="shared" si="61"/>
        <v xml:space="preserve"> </v>
      </c>
      <c r="I935" s="297" t="str">
        <f t="shared" si="62"/>
        <v xml:space="preserve"> </v>
      </c>
    </row>
    <row r="936" spans="1:9" ht="15" customHeight="1" x14ac:dyDescent="0.25">
      <c r="A936" s="90"/>
      <c r="B936" s="89"/>
      <c r="C936" s="89"/>
      <c r="D936" s="91"/>
      <c r="E936" s="91"/>
      <c r="F936" s="297" t="str">
        <f t="shared" si="59"/>
        <v xml:space="preserve"> </v>
      </c>
      <c r="G936" s="297" t="str">
        <f t="shared" si="60"/>
        <v xml:space="preserve"> </v>
      </c>
      <c r="H936" s="297" t="str">
        <f t="shared" si="61"/>
        <v xml:space="preserve"> </v>
      </c>
      <c r="I936" s="297" t="str">
        <f t="shared" si="62"/>
        <v xml:space="preserve"> </v>
      </c>
    </row>
    <row r="937" spans="1:9" ht="15" customHeight="1" x14ac:dyDescent="0.25">
      <c r="A937" s="90"/>
      <c r="B937" s="89"/>
      <c r="C937" s="89"/>
      <c r="D937" s="91"/>
      <c r="E937" s="91"/>
      <c r="F937" s="297" t="str">
        <f t="shared" si="59"/>
        <v xml:space="preserve"> </v>
      </c>
      <c r="G937" s="297" t="str">
        <f t="shared" si="60"/>
        <v xml:space="preserve"> </v>
      </c>
      <c r="H937" s="297" t="str">
        <f t="shared" si="61"/>
        <v xml:space="preserve"> </v>
      </c>
      <c r="I937" s="297" t="str">
        <f t="shared" si="62"/>
        <v xml:space="preserve"> </v>
      </c>
    </row>
    <row r="938" spans="1:9" ht="15" customHeight="1" x14ac:dyDescent="0.25">
      <c r="A938" s="90"/>
      <c r="B938" s="89"/>
      <c r="C938" s="89"/>
      <c r="D938" s="91"/>
      <c r="E938" s="91"/>
      <c r="F938" s="297" t="str">
        <f t="shared" si="59"/>
        <v xml:space="preserve"> </v>
      </c>
      <c r="G938" s="297" t="str">
        <f t="shared" si="60"/>
        <v xml:space="preserve"> </v>
      </c>
      <c r="H938" s="297" t="str">
        <f t="shared" si="61"/>
        <v xml:space="preserve"> </v>
      </c>
      <c r="I938" s="297" t="str">
        <f t="shared" si="62"/>
        <v xml:space="preserve"> </v>
      </c>
    </row>
    <row r="939" spans="1:9" ht="15" customHeight="1" x14ac:dyDescent="0.25">
      <c r="A939" s="90"/>
      <c r="B939" s="89"/>
      <c r="C939" s="89"/>
      <c r="D939" s="91"/>
      <c r="E939" s="91"/>
      <c r="F939" s="297" t="str">
        <f t="shared" si="59"/>
        <v xml:space="preserve"> </v>
      </c>
      <c r="G939" s="297" t="str">
        <f t="shared" si="60"/>
        <v xml:space="preserve"> </v>
      </c>
      <c r="H939" s="297" t="str">
        <f t="shared" si="61"/>
        <v xml:space="preserve"> </v>
      </c>
      <c r="I939" s="297" t="str">
        <f t="shared" si="62"/>
        <v xml:space="preserve"> </v>
      </c>
    </row>
    <row r="940" spans="1:9" ht="15" customHeight="1" x14ac:dyDescent="0.25">
      <c r="A940" s="90"/>
      <c r="B940" s="89"/>
      <c r="C940" s="89"/>
      <c r="D940" s="91"/>
      <c r="E940" s="91"/>
      <c r="F940" s="297" t="str">
        <f t="shared" si="59"/>
        <v xml:space="preserve"> </v>
      </c>
      <c r="G940" s="297" t="str">
        <f t="shared" si="60"/>
        <v xml:space="preserve"> </v>
      </c>
      <c r="H940" s="297" t="str">
        <f t="shared" si="61"/>
        <v xml:space="preserve"> </v>
      </c>
      <c r="I940" s="297" t="str">
        <f t="shared" si="62"/>
        <v xml:space="preserve"> </v>
      </c>
    </row>
    <row r="941" spans="1:9" ht="15" customHeight="1" x14ac:dyDescent="0.25">
      <c r="A941" s="90"/>
      <c r="B941" s="89"/>
      <c r="C941" s="89"/>
      <c r="D941" s="91"/>
      <c r="E941" s="91"/>
      <c r="F941" s="297" t="str">
        <f t="shared" si="59"/>
        <v xml:space="preserve"> </v>
      </c>
      <c r="G941" s="297" t="str">
        <f t="shared" si="60"/>
        <v xml:space="preserve"> </v>
      </c>
      <c r="H941" s="297" t="str">
        <f t="shared" si="61"/>
        <v xml:space="preserve"> </v>
      </c>
      <c r="I941" s="297" t="str">
        <f t="shared" si="62"/>
        <v xml:space="preserve"> </v>
      </c>
    </row>
    <row r="942" spans="1:9" ht="15" customHeight="1" x14ac:dyDescent="0.25">
      <c r="A942" s="90"/>
      <c r="B942" s="89"/>
      <c r="C942" s="89"/>
      <c r="D942" s="91"/>
      <c r="E942" s="91"/>
      <c r="F942" s="297" t="str">
        <f t="shared" si="59"/>
        <v xml:space="preserve"> </v>
      </c>
      <c r="G942" s="297" t="str">
        <f t="shared" si="60"/>
        <v xml:space="preserve"> </v>
      </c>
      <c r="H942" s="297" t="str">
        <f t="shared" si="61"/>
        <v xml:space="preserve"> </v>
      </c>
      <c r="I942" s="297" t="str">
        <f t="shared" si="62"/>
        <v xml:space="preserve"> </v>
      </c>
    </row>
    <row r="943" spans="1:9" ht="15" customHeight="1" x14ac:dyDescent="0.25">
      <c r="A943" s="90"/>
      <c r="B943" s="89"/>
      <c r="C943" s="89"/>
      <c r="D943" s="91"/>
      <c r="E943" s="91"/>
      <c r="F943" s="297" t="str">
        <f t="shared" ref="F943:F1001" si="63">(IF(OR(D943="",E943="",D943=" ",E943=" ")," ",D943*E943))</f>
        <v xml:space="preserve"> </v>
      </c>
      <c r="G943" s="297" t="str">
        <f t="shared" ref="G943:G1001" si="64">IF(F943=" "," ",F943-H943-I943)</f>
        <v xml:space="preserve"> </v>
      </c>
      <c r="H943" s="297" t="str">
        <f t="shared" ref="H943:H1001" si="65">IF(C943=" ",0,IF(F943=" "," ",F943*C943/100))</f>
        <v xml:space="preserve"> </v>
      </c>
      <c r="I943" s="297" t="str">
        <f t="shared" ref="I943:I1001" si="66">IF(F943=" "," ",F943*B943/100)</f>
        <v xml:space="preserve"> </v>
      </c>
    </row>
    <row r="944" spans="1:9" ht="15" customHeight="1" x14ac:dyDescent="0.25">
      <c r="A944" s="90"/>
      <c r="B944" s="89"/>
      <c r="C944" s="89"/>
      <c r="D944" s="91"/>
      <c r="E944" s="91"/>
      <c r="F944" s="297" t="str">
        <f t="shared" si="63"/>
        <v xml:space="preserve"> </v>
      </c>
      <c r="G944" s="297" t="str">
        <f t="shared" si="64"/>
        <v xml:space="preserve"> </v>
      </c>
      <c r="H944" s="297" t="str">
        <f t="shared" si="65"/>
        <v xml:space="preserve"> </v>
      </c>
      <c r="I944" s="297" t="str">
        <f t="shared" si="66"/>
        <v xml:space="preserve"> </v>
      </c>
    </row>
    <row r="945" spans="1:9" ht="15" customHeight="1" x14ac:dyDescent="0.25">
      <c r="A945" s="90"/>
      <c r="B945" s="89"/>
      <c r="C945" s="89"/>
      <c r="D945" s="91"/>
      <c r="E945" s="91"/>
      <c r="F945" s="297" t="str">
        <f t="shared" si="63"/>
        <v xml:space="preserve"> </v>
      </c>
      <c r="G945" s="297" t="str">
        <f t="shared" si="64"/>
        <v xml:space="preserve"> </v>
      </c>
      <c r="H945" s="297" t="str">
        <f t="shared" si="65"/>
        <v xml:space="preserve"> </v>
      </c>
      <c r="I945" s="297" t="str">
        <f t="shared" si="66"/>
        <v xml:space="preserve"> </v>
      </c>
    </row>
    <row r="946" spans="1:9" ht="15" customHeight="1" x14ac:dyDescent="0.25">
      <c r="A946" s="90"/>
      <c r="B946" s="89"/>
      <c r="C946" s="89"/>
      <c r="D946" s="91"/>
      <c r="E946" s="91"/>
      <c r="F946" s="297" t="str">
        <f t="shared" si="63"/>
        <v xml:space="preserve"> </v>
      </c>
      <c r="G946" s="297" t="str">
        <f t="shared" si="64"/>
        <v xml:space="preserve"> </v>
      </c>
      <c r="H946" s="297" t="str">
        <f t="shared" si="65"/>
        <v xml:space="preserve"> </v>
      </c>
      <c r="I946" s="297" t="str">
        <f t="shared" si="66"/>
        <v xml:space="preserve"> </v>
      </c>
    </row>
    <row r="947" spans="1:9" ht="15" customHeight="1" x14ac:dyDescent="0.25">
      <c r="A947" s="90"/>
      <c r="B947" s="89"/>
      <c r="C947" s="89"/>
      <c r="D947" s="91"/>
      <c r="E947" s="91"/>
      <c r="F947" s="297" t="str">
        <f t="shared" si="63"/>
        <v xml:space="preserve"> </v>
      </c>
      <c r="G947" s="297" t="str">
        <f t="shared" si="64"/>
        <v xml:space="preserve"> </v>
      </c>
      <c r="H947" s="297" t="str">
        <f t="shared" si="65"/>
        <v xml:space="preserve"> </v>
      </c>
      <c r="I947" s="297" t="str">
        <f t="shared" si="66"/>
        <v xml:space="preserve"> </v>
      </c>
    </row>
    <row r="948" spans="1:9" ht="15" customHeight="1" x14ac:dyDescent="0.25">
      <c r="A948" s="90"/>
      <c r="B948" s="89"/>
      <c r="C948" s="89"/>
      <c r="D948" s="91"/>
      <c r="E948" s="91"/>
      <c r="F948" s="297" t="str">
        <f t="shared" si="63"/>
        <v xml:space="preserve"> </v>
      </c>
      <c r="G948" s="297" t="str">
        <f t="shared" si="64"/>
        <v xml:space="preserve"> </v>
      </c>
      <c r="H948" s="297" t="str">
        <f t="shared" si="65"/>
        <v xml:space="preserve"> </v>
      </c>
      <c r="I948" s="297" t="str">
        <f t="shared" si="66"/>
        <v xml:space="preserve"> </v>
      </c>
    </row>
    <row r="949" spans="1:9" ht="15" customHeight="1" x14ac:dyDescent="0.25">
      <c r="A949" s="90"/>
      <c r="B949" s="89"/>
      <c r="C949" s="89"/>
      <c r="D949" s="91"/>
      <c r="E949" s="91"/>
      <c r="F949" s="297" t="str">
        <f t="shared" si="63"/>
        <v xml:space="preserve"> </v>
      </c>
      <c r="G949" s="297" t="str">
        <f t="shared" si="64"/>
        <v xml:space="preserve"> </v>
      </c>
      <c r="H949" s="297" t="str">
        <f t="shared" si="65"/>
        <v xml:space="preserve"> </v>
      </c>
      <c r="I949" s="297" t="str">
        <f t="shared" si="66"/>
        <v xml:space="preserve"> </v>
      </c>
    </row>
    <row r="950" spans="1:9" ht="15" customHeight="1" x14ac:dyDescent="0.25">
      <c r="A950" s="90"/>
      <c r="B950" s="89"/>
      <c r="C950" s="89"/>
      <c r="D950" s="91"/>
      <c r="E950" s="91"/>
      <c r="F950" s="297" t="str">
        <f t="shared" si="63"/>
        <v xml:space="preserve"> </v>
      </c>
      <c r="G950" s="297" t="str">
        <f t="shared" si="64"/>
        <v xml:space="preserve"> </v>
      </c>
      <c r="H950" s="297" t="str">
        <f t="shared" si="65"/>
        <v xml:space="preserve"> </v>
      </c>
      <c r="I950" s="297" t="str">
        <f t="shared" si="66"/>
        <v xml:space="preserve"> </v>
      </c>
    </row>
    <row r="951" spans="1:9" ht="15" customHeight="1" x14ac:dyDescent="0.25">
      <c r="A951" s="90"/>
      <c r="B951" s="89"/>
      <c r="C951" s="89"/>
      <c r="D951" s="91"/>
      <c r="E951" s="91"/>
      <c r="F951" s="297" t="str">
        <f t="shared" si="63"/>
        <v xml:space="preserve"> </v>
      </c>
      <c r="G951" s="297" t="str">
        <f t="shared" si="64"/>
        <v xml:space="preserve"> </v>
      </c>
      <c r="H951" s="297" t="str">
        <f t="shared" si="65"/>
        <v xml:space="preserve"> </v>
      </c>
      <c r="I951" s="297" t="str">
        <f t="shared" si="66"/>
        <v xml:space="preserve"> </v>
      </c>
    </row>
    <row r="952" spans="1:9" ht="15" customHeight="1" x14ac:dyDescent="0.25">
      <c r="A952" s="90"/>
      <c r="B952" s="89"/>
      <c r="C952" s="89"/>
      <c r="D952" s="91"/>
      <c r="E952" s="91"/>
      <c r="F952" s="297" t="str">
        <f t="shared" si="63"/>
        <v xml:space="preserve"> </v>
      </c>
      <c r="G952" s="297" t="str">
        <f t="shared" si="64"/>
        <v xml:space="preserve"> </v>
      </c>
      <c r="H952" s="297" t="str">
        <f t="shared" si="65"/>
        <v xml:space="preserve"> </v>
      </c>
      <c r="I952" s="297" t="str">
        <f t="shared" si="66"/>
        <v xml:space="preserve"> </v>
      </c>
    </row>
    <row r="953" spans="1:9" ht="15" customHeight="1" x14ac:dyDescent="0.25">
      <c r="A953" s="90"/>
      <c r="B953" s="89"/>
      <c r="C953" s="89"/>
      <c r="D953" s="91"/>
      <c r="E953" s="91"/>
      <c r="F953" s="297" t="str">
        <f t="shared" si="63"/>
        <v xml:space="preserve"> </v>
      </c>
      <c r="G953" s="297" t="str">
        <f t="shared" si="64"/>
        <v xml:space="preserve"> </v>
      </c>
      <c r="H953" s="297" t="str">
        <f t="shared" si="65"/>
        <v xml:space="preserve"> </v>
      </c>
      <c r="I953" s="297" t="str">
        <f t="shared" si="66"/>
        <v xml:space="preserve"> </v>
      </c>
    </row>
    <row r="954" spans="1:9" ht="15" customHeight="1" x14ac:dyDescent="0.25">
      <c r="A954" s="90"/>
      <c r="B954" s="89"/>
      <c r="C954" s="89"/>
      <c r="D954" s="91"/>
      <c r="E954" s="91"/>
      <c r="F954" s="297" t="str">
        <f t="shared" si="63"/>
        <v xml:space="preserve"> </v>
      </c>
      <c r="G954" s="297" t="str">
        <f t="shared" si="64"/>
        <v xml:space="preserve"> </v>
      </c>
      <c r="H954" s="297" t="str">
        <f t="shared" si="65"/>
        <v xml:space="preserve"> </v>
      </c>
      <c r="I954" s="297" t="str">
        <f t="shared" si="66"/>
        <v xml:space="preserve"> </v>
      </c>
    </row>
    <row r="955" spans="1:9" ht="15" customHeight="1" x14ac:dyDescent="0.25">
      <c r="A955" s="90"/>
      <c r="B955" s="89"/>
      <c r="C955" s="89"/>
      <c r="D955" s="91"/>
      <c r="E955" s="91"/>
      <c r="F955" s="297" t="str">
        <f t="shared" si="63"/>
        <v xml:space="preserve"> </v>
      </c>
      <c r="G955" s="297" t="str">
        <f t="shared" si="64"/>
        <v xml:space="preserve"> </v>
      </c>
      <c r="H955" s="297" t="str">
        <f t="shared" si="65"/>
        <v xml:space="preserve"> </v>
      </c>
      <c r="I955" s="297" t="str">
        <f t="shared" si="66"/>
        <v xml:space="preserve"> </v>
      </c>
    </row>
    <row r="956" spans="1:9" ht="15" customHeight="1" x14ac:dyDescent="0.25">
      <c r="A956" s="90"/>
      <c r="B956" s="89"/>
      <c r="C956" s="89"/>
      <c r="D956" s="91"/>
      <c r="E956" s="91"/>
      <c r="F956" s="297" t="str">
        <f t="shared" si="63"/>
        <v xml:space="preserve"> </v>
      </c>
      <c r="G956" s="297" t="str">
        <f t="shared" si="64"/>
        <v xml:space="preserve"> </v>
      </c>
      <c r="H956" s="297" t="str">
        <f t="shared" si="65"/>
        <v xml:space="preserve"> </v>
      </c>
      <c r="I956" s="297" t="str">
        <f t="shared" si="66"/>
        <v xml:space="preserve"> </v>
      </c>
    </row>
    <row r="957" spans="1:9" ht="15" customHeight="1" x14ac:dyDescent="0.25">
      <c r="A957" s="90"/>
      <c r="B957" s="89"/>
      <c r="C957" s="89"/>
      <c r="D957" s="91"/>
      <c r="E957" s="91"/>
      <c r="F957" s="297" t="str">
        <f t="shared" si="63"/>
        <v xml:space="preserve"> </v>
      </c>
      <c r="G957" s="297" t="str">
        <f t="shared" si="64"/>
        <v xml:space="preserve"> </v>
      </c>
      <c r="H957" s="297" t="str">
        <f t="shared" si="65"/>
        <v xml:space="preserve"> </v>
      </c>
      <c r="I957" s="297" t="str">
        <f t="shared" si="66"/>
        <v xml:space="preserve"> </v>
      </c>
    </row>
    <row r="958" spans="1:9" ht="15" customHeight="1" x14ac:dyDescent="0.25">
      <c r="A958" s="90"/>
      <c r="B958" s="89"/>
      <c r="C958" s="89"/>
      <c r="D958" s="91"/>
      <c r="E958" s="91"/>
      <c r="F958" s="297" t="str">
        <f t="shared" si="63"/>
        <v xml:space="preserve"> </v>
      </c>
      <c r="G958" s="297" t="str">
        <f t="shared" si="64"/>
        <v xml:space="preserve"> </v>
      </c>
      <c r="H958" s="297" t="str">
        <f t="shared" si="65"/>
        <v xml:space="preserve"> </v>
      </c>
      <c r="I958" s="297" t="str">
        <f t="shared" si="66"/>
        <v xml:space="preserve"> </v>
      </c>
    </row>
    <row r="959" spans="1:9" ht="15" customHeight="1" x14ac:dyDescent="0.25">
      <c r="A959" s="90"/>
      <c r="B959" s="89"/>
      <c r="C959" s="89"/>
      <c r="D959" s="91"/>
      <c r="E959" s="91"/>
      <c r="F959" s="297" t="str">
        <f t="shared" si="63"/>
        <v xml:space="preserve"> </v>
      </c>
      <c r="G959" s="297" t="str">
        <f t="shared" si="64"/>
        <v xml:space="preserve"> </v>
      </c>
      <c r="H959" s="297" t="str">
        <f t="shared" si="65"/>
        <v xml:space="preserve"> </v>
      </c>
      <c r="I959" s="297" t="str">
        <f t="shared" si="66"/>
        <v xml:space="preserve"> </v>
      </c>
    </row>
    <row r="960" spans="1:9" ht="15" customHeight="1" x14ac:dyDescent="0.25">
      <c r="A960" s="90"/>
      <c r="B960" s="89"/>
      <c r="C960" s="89"/>
      <c r="D960" s="91"/>
      <c r="E960" s="91"/>
      <c r="F960" s="297" t="str">
        <f t="shared" si="63"/>
        <v xml:space="preserve"> </v>
      </c>
      <c r="G960" s="297" t="str">
        <f t="shared" si="64"/>
        <v xml:space="preserve"> </v>
      </c>
      <c r="H960" s="297" t="str">
        <f t="shared" si="65"/>
        <v xml:space="preserve"> </v>
      </c>
      <c r="I960" s="297" t="str">
        <f t="shared" si="66"/>
        <v xml:space="preserve"> </v>
      </c>
    </row>
    <row r="961" spans="1:9" ht="15" customHeight="1" x14ac:dyDescent="0.25">
      <c r="A961" s="90"/>
      <c r="B961" s="89"/>
      <c r="C961" s="89"/>
      <c r="D961" s="91"/>
      <c r="E961" s="91"/>
      <c r="F961" s="297" t="str">
        <f t="shared" si="63"/>
        <v xml:space="preserve"> </v>
      </c>
      <c r="G961" s="297" t="str">
        <f t="shared" si="64"/>
        <v xml:space="preserve"> </v>
      </c>
      <c r="H961" s="297" t="str">
        <f t="shared" si="65"/>
        <v xml:space="preserve"> </v>
      </c>
      <c r="I961" s="297" t="str">
        <f t="shared" si="66"/>
        <v xml:space="preserve"> </v>
      </c>
    </row>
    <row r="962" spans="1:9" ht="15" customHeight="1" x14ac:dyDescent="0.25">
      <c r="A962" s="90"/>
      <c r="B962" s="89"/>
      <c r="C962" s="89"/>
      <c r="D962" s="91"/>
      <c r="E962" s="91"/>
      <c r="F962" s="297" t="str">
        <f t="shared" si="63"/>
        <v xml:space="preserve"> </v>
      </c>
      <c r="G962" s="297" t="str">
        <f t="shared" si="64"/>
        <v xml:space="preserve"> </v>
      </c>
      <c r="H962" s="297" t="str">
        <f t="shared" si="65"/>
        <v xml:space="preserve"> </v>
      </c>
      <c r="I962" s="297" t="str">
        <f t="shared" si="66"/>
        <v xml:space="preserve"> </v>
      </c>
    </row>
    <row r="963" spans="1:9" ht="15" customHeight="1" x14ac:dyDescent="0.25">
      <c r="A963" s="90"/>
      <c r="B963" s="89"/>
      <c r="C963" s="89"/>
      <c r="D963" s="91"/>
      <c r="E963" s="91"/>
      <c r="F963" s="297" t="str">
        <f t="shared" si="63"/>
        <v xml:space="preserve"> </v>
      </c>
      <c r="G963" s="297" t="str">
        <f t="shared" si="64"/>
        <v xml:space="preserve"> </v>
      </c>
      <c r="H963" s="297" t="str">
        <f t="shared" si="65"/>
        <v xml:space="preserve"> </v>
      </c>
      <c r="I963" s="297" t="str">
        <f t="shared" si="66"/>
        <v xml:space="preserve"> </v>
      </c>
    </row>
    <row r="964" spans="1:9" ht="15" customHeight="1" x14ac:dyDescent="0.25">
      <c r="A964" s="90"/>
      <c r="B964" s="89"/>
      <c r="C964" s="89"/>
      <c r="D964" s="91"/>
      <c r="E964" s="91"/>
      <c r="F964" s="297" t="str">
        <f t="shared" si="63"/>
        <v xml:space="preserve"> </v>
      </c>
      <c r="G964" s="297" t="str">
        <f t="shared" si="64"/>
        <v xml:space="preserve"> </v>
      </c>
      <c r="H964" s="297" t="str">
        <f t="shared" si="65"/>
        <v xml:space="preserve"> </v>
      </c>
      <c r="I964" s="297" t="str">
        <f t="shared" si="66"/>
        <v xml:space="preserve"> </v>
      </c>
    </row>
    <row r="965" spans="1:9" ht="15" customHeight="1" x14ac:dyDescent="0.25">
      <c r="A965" s="90"/>
      <c r="B965" s="89"/>
      <c r="C965" s="89"/>
      <c r="D965" s="91"/>
      <c r="E965" s="91"/>
      <c r="F965" s="297" t="str">
        <f t="shared" si="63"/>
        <v xml:space="preserve"> </v>
      </c>
      <c r="G965" s="297" t="str">
        <f t="shared" si="64"/>
        <v xml:space="preserve"> </v>
      </c>
      <c r="H965" s="297" t="str">
        <f t="shared" si="65"/>
        <v xml:space="preserve"> </v>
      </c>
      <c r="I965" s="297" t="str">
        <f t="shared" si="66"/>
        <v xml:space="preserve"> </v>
      </c>
    </row>
    <row r="966" spans="1:9" ht="15" customHeight="1" x14ac:dyDescent="0.25">
      <c r="A966" s="90"/>
      <c r="B966" s="89"/>
      <c r="C966" s="89"/>
      <c r="D966" s="91"/>
      <c r="E966" s="91"/>
      <c r="F966" s="297" t="str">
        <f t="shared" si="63"/>
        <v xml:space="preserve"> </v>
      </c>
      <c r="G966" s="297" t="str">
        <f t="shared" si="64"/>
        <v xml:space="preserve"> </v>
      </c>
      <c r="H966" s="297" t="str">
        <f t="shared" si="65"/>
        <v xml:space="preserve"> </v>
      </c>
      <c r="I966" s="297" t="str">
        <f t="shared" si="66"/>
        <v xml:space="preserve"> </v>
      </c>
    </row>
    <row r="967" spans="1:9" ht="15" customHeight="1" x14ac:dyDescent="0.25">
      <c r="A967" s="90"/>
      <c r="B967" s="89"/>
      <c r="C967" s="89"/>
      <c r="D967" s="91"/>
      <c r="E967" s="91"/>
      <c r="F967" s="297" t="str">
        <f t="shared" si="63"/>
        <v xml:space="preserve"> </v>
      </c>
      <c r="G967" s="297" t="str">
        <f t="shared" si="64"/>
        <v xml:space="preserve"> </v>
      </c>
      <c r="H967" s="297" t="str">
        <f t="shared" si="65"/>
        <v xml:space="preserve"> </v>
      </c>
      <c r="I967" s="297" t="str">
        <f t="shared" si="66"/>
        <v xml:space="preserve"> </v>
      </c>
    </row>
    <row r="968" spans="1:9" ht="15" customHeight="1" x14ac:dyDescent="0.25">
      <c r="A968" s="90"/>
      <c r="B968" s="89"/>
      <c r="C968" s="89"/>
      <c r="D968" s="91"/>
      <c r="E968" s="91"/>
      <c r="F968" s="297" t="str">
        <f t="shared" si="63"/>
        <v xml:space="preserve"> </v>
      </c>
      <c r="G968" s="297" t="str">
        <f t="shared" si="64"/>
        <v xml:space="preserve"> </v>
      </c>
      <c r="H968" s="297" t="str">
        <f t="shared" si="65"/>
        <v xml:space="preserve"> </v>
      </c>
      <c r="I968" s="297" t="str">
        <f t="shared" si="66"/>
        <v xml:space="preserve"> </v>
      </c>
    </row>
    <row r="969" spans="1:9" ht="15" customHeight="1" x14ac:dyDescent="0.25">
      <c r="A969" s="90"/>
      <c r="B969" s="89"/>
      <c r="C969" s="89"/>
      <c r="D969" s="91"/>
      <c r="E969" s="91"/>
      <c r="F969" s="297" t="str">
        <f t="shared" si="63"/>
        <v xml:space="preserve"> </v>
      </c>
      <c r="G969" s="297" t="str">
        <f t="shared" si="64"/>
        <v xml:space="preserve"> </v>
      </c>
      <c r="H969" s="297" t="str">
        <f t="shared" si="65"/>
        <v xml:space="preserve"> </v>
      </c>
      <c r="I969" s="297" t="str">
        <f t="shared" si="66"/>
        <v xml:space="preserve"> </v>
      </c>
    </row>
    <row r="970" spans="1:9" ht="15" customHeight="1" x14ac:dyDescent="0.25">
      <c r="A970" s="90"/>
      <c r="B970" s="89"/>
      <c r="C970" s="89"/>
      <c r="D970" s="91"/>
      <c r="E970" s="91"/>
      <c r="F970" s="297" t="str">
        <f t="shared" si="63"/>
        <v xml:space="preserve"> </v>
      </c>
      <c r="G970" s="297" t="str">
        <f t="shared" si="64"/>
        <v xml:space="preserve"> </v>
      </c>
      <c r="H970" s="297" t="str">
        <f t="shared" si="65"/>
        <v xml:space="preserve"> </v>
      </c>
      <c r="I970" s="297" t="str">
        <f t="shared" si="66"/>
        <v xml:space="preserve"> </v>
      </c>
    </row>
    <row r="971" spans="1:9" ht="15" customHeight="1" x14ac:dyDescent="0.25">
      <c r="A971" s="90"/>
      <c r="B971" s="89"/>
      <c r="C971" s="89"/>
      <c r="D971" s="91"/>
      <c r="E971" s="91"/>
      <c r="F971" s="297" t="str">
        <f t="shared" si="63"/>
        <v xml:space="preserve"> </v>
      </c>
      <c r="G971" s="297" t="str">
        <f t="shared" si="64"/>
        <v xml:space="preserve"> </v>
      </c>
      <c r="H971" s="297" t="str">
        <f t="shared" si="65"/>
        <v xml:space="preserve"> </v>
      </c>
      <c r="I971" s="297" t="str">
        <f t="shared" si="66"/>
        <v xml:space="preserve"> </v>
      </c>
    </row>
    <row r="972" spans="1:9" ht="15" customHeight="1" x14ac:dyDescent="0.25">
      <c r="A972" s="90"/>
      <c r="B972" s="89"/>
      <c r="C972" s="89"/>
      <c r="D972" s="91"/>
      <c r="E972" s="91"/>
      <c r="F972" s="297" t="str">
        <f t="shared" si="63"/>
        <v xml:space="preserve"> </v>
      </c>
      <c r="G972" s="297" t="str">
        <f t="shared" si="64"/>
        <v xml:space="preserve"> </v>
      </c>
      <c r="H972" s="297" t="str">
        <f t="shared" si="65"/>
        <v xml:space="preserve"> </v>
      </c>
      <c r="I972" s="297" t="str">
        <f t="shared" si="66"/>
        <v xml:space="preserve"> </v>
      </c>
    </row>
    <row r="973" spans="1:9" ht="15" customHeight="1" x14ac:dyDescent="0.25">
      <c r="A973" s="90"/>
      <c r="B973" s="89"/>
      <c r="C973" s="89"/>
      <c r="D973" s="91"/>
      <c r="E973" s="91"/>
      <c r="F973" s="297" t="str">
        <f t="shared" si="63"/>
        <v xml:space="preserve"> </v>
      </c>
      <c r="G973" s="297" t="str">
        <f t="shared" si="64"/>
        <v xml:space="preserve"> </v>
      </c>
      <c r="H973" s="297" t="str">
        <f t="shared" si="65"/>
        <v xml:space="preserve"> </v>
      </c>
      <c r="I973" s="297" t="str">
        <f t="shared" si="66"/>
        <v xml:space="preserve"> </v>
      </c>
    </row>
    <row r="974" spans="1:9" ht="15" customHeight="1" x14ac:dyDescent="0.25">
      <c r="A974" s="90"/>
      <c r="B974" s="89"/>
      <c r="C974" s="89"/>
      <c r="D974" s="91"/>
      <c r="E974" s="91"/>
      <c r="F974" s="297" t="str">
        <f t="shared" si="63"/>
        <v xml:space="preserve"> </v>
      </c>
      <c r="G974" s="297" t="str">
        <f t="shared" si="64"/>
        <v xml:space="preserve"> </v>
      </c>
      <c r="H974" s="297" t="str">
        <f t="shared" si="65"/>
        <v xml:space="preserve"> </v>
      </c>
      <c r="I974" s="297" t="str">
        <f t="shared" si="66"/>
        <v xml:space="preserve"> </v>
      </c>
    </row>
    <row r="975" spans="1:9" ht="15" customHeight="1" x14ac:dyDescent="0.25">
      <c r="A975" s="90"/>
      <c r="B975" s="89"/>
      <c r="C975" s="89"/>
      <c r="D975" s="91"/>
      <c r="E975" s="91"/>
      <c r="F975" s="297" t="str">
        <f t="shared" si="63"/>
        <v xml:space="preserve"> </v>
      </c>
      <c r="G975" s="297" t="str">
        <f t="shared" si="64"/>
        <v xml:space="preserve"> </v>
      </c>
      <c r="H975" s="297" t="str">
        <f t="shared" si="65"/>
        <v xml:space="preserve"> </v>
      </c>
      <c r="I975" s="297" t="str">
        <f t="shared" si="66"/>
        <v xml:space="preserve"> </v>
      </c>
    </row>
    <row r="976" spans="1:9" ht="15" customHeight="1" x14ac:dyDescent="0.25">
      <c r="A976" s="90"/>
      <c r="B976" s="89"/>
      <c r="C976" s="89"/>
      <c r="D976" s="91"/>
      <c r="E976" s="91"/>
      <c r="F976" s="297" t="str">
        <f t="shared" si="63"/>
        <v xml:space="preserve"> </v>
      </c>
      <c r="G976" s="297" t="str">
        <f t="shared" si="64"/>
        <v xml:space="preserve"> </v>
      </c>
      <c r="H976" s="297" t="str">
        <f t="shared" si="65"/>
        <v xml:space="preserve"> </v>
      </c>
      <c r="I976" s="297" t="str">
        <f t="shared" si="66"/>
        <v xml:space="preserve"> </v>
      </c>
    </row>
    <row r="977" spans="1:9" ht="15" customHeight="1" x14ac:dyDescent="0.25">
      <c r="A977" s="90"/>
      <c r="B977" s="89"/>
      <c r="C977" s="89"/>
      <c r="D977" s="91"/>
      <c r="E977" s="91"/>
      <c r="F977" s="297" t="str">
        <f t="shared" si="63"/>
        <v xml:space="preserve"> </v>
      </c>
      <c r="G977" s="297" t="str">
        <f t="shared" si="64"/>
        <v xml:space="preserve"> </v>
      </c>
      <c r="H977" s="297" t="str">
        <f t="shared" si="65"/>
        <v xml:space="preserve"> </v>
      </c>
      <c r="I977" s="297" t="str">
        <f t="shared" si="66"/>
        <v xml:space="preserve"> </v>
      </c>
    </row>
    <row r="978" spans="1:9" ht="15" customHeight="1" x14ac:dyDescent="0.25">
      <c r="A978" s="90"/>
      <c r="B978" s="89"/>
      <c r="C978" s="89"/>
      <c r="D978" s="91"/>
      <c r="E978" s="91"/>
      <c r="F978" s="297" t="str">
        <f t="shared" si="63"/>
        <v xml:space="preserve"> </v>
      </c>
      <c r="G978" s="297" t="str">
        <f t="shared" si="64"/>
        <v xml:space="preserve"> </v>
      </c>
      <c r="H978" s="297" t="str">
        <f t="shared" si="65"/>
        <v xml:space="preserve"> </v>
      </c>
      <c r="I978" s="297" t="str">
        <f t="shared" si="66"/>
        <v xml:space="preserve"> </v>
      </c>
    </row>
    <row r="979" spans="1:9" ht="15" customHeight="1" x14ac:dyDescent="0.25">
      <c r="A979" s="90"/>
      <c r="B979" s="89"/>
      <c r="C979" s="89"/>
      <c r="D979" s="91"/>
      <c r="E979" s="91"/>
      <c r="F979" s="297" t="str">
        <f t="shared" si="63"/>
        <v xml:space="preserve"> </v>
      </c>
      <c r="G979" s="297" t="str">
        <f t="shared" si="64"/>
        <v xml:space="preserve"> </v>
      </c>
      <c r="H979" s="297" t="str">
        <f t="shared" si="65"/>
        <v xml:space="preserve"> </v>
      </c>
      <c r="I979" s="297" t="str">
        <f t="shared" si="66"/>
        <v xml:space="preserve"> </v>
      </c>
    </row>
    <row r="980" spans="1:9" ht="15" customHeight="1" x14ac:dyDescent="0.25">
      <c r="A980" s="90"/>
      <c r="B980" s="89"/>
      <c r="C980" s="89"/>
      <c r="D980" s="91"/>
      <c r="E980" s="91"/>
      <c r="F980" s="297" t="str">
        <f t="shared" si="63"/>
        <v xml:space="preserve"> </v>
      </c>
      <c r="G980" s="297" t="str">
        <f t="shared" si="64"/>
        <v xml:space="preserve"> </v>
      </c>
      <c r="H980" s="297" t="str">
        <f t="shared" si="65"/>
        <v xml:space="preserve"> </v>
      </c>
      <c r="I980" s="297" t="str">
        <f t="shared" si="66"/>
        <v xml:space="preserve"> </v>
      </c>
    </row>
    <row r="981" spans="1:9" ht="15" customHeight="1" x14ac:dyDescent="0.25">
      <c r="A981" s="90"/>
      <c r="B981" s="89"/>
      <c r="C981" s="89"/>
      <c r="D981" s="91"/>
      <c r="E981" s="91"/>
      <c r="F981" s="297" t="str">
        <f t="shared" si="63"/>
        <v xml:space="preserve"> </v>
      </c>
      <c r="G981" s="297" t="str">
        <f t="shared" si="64"/>
        <v xml:space="preserve"> </v>
      </c>
      <c r="H981" s="297" t="str">
        <f t="shared" si="65"/>
        <v xml:space="preserve"> </v>
      </c>
      <c r="I981" s="297" t="str">
        <f t="shared" si="66"/>
        <v xml:space="preserve"> </v>
      </c>
    </row>
    <row r="982" spans="1:9" ht="15" customHeight="1" x14ac:dyDescent="0.25">
      <c r="A982" s="90"/>
      <c r="B982" s="89"/>
      <c r="C982" s="89"/>
      <c r="D982" s="91"/>
      <c r="E982" s="91"/>
      <c r="F982" s="297" t="str">
        <f t="shared" si="63"/>
        <v xml:space="preserve"> </v>
      </c>
      <c r="G982" s="297" t="str">
        <f t="shared" si="64"/>
        <v xml:space="preserve"> </v>
      </c>
      <c r="H982" s="297" t="str">
        <f t="shared" si="65"/>
        <v xml:space="preserve"> </v>
      </c>
      <c r="I982" s="297" t="str">
        <f t="shared" si="66"/>
        <v xml:space="preserve"> </v>
      </c>
    </row>
    <row r="983" spans="1:9" ht="15" customHeight="1" x14ac:dyDescent="0.25">
      <c r="A983" s="90"/>
      <c r="B983" s="89"/>
      <c r="C983" s="89"/>
      <c r="D983" s="91"/>
      <c r="E983" s="91"/>
      <c r="F983" s="297" t="str">
        <f t="shared" si="63"/>
        <v xml:space="preserve"> </v>
      </c>
      <c r="G983" s="297" t="str">
        <f t="shared" si="64"/>
        <v xml:space="preserve"> </v>
      </c>
      <c r="H983" s="297" t="str">
        <f t="shared" si="65"/>
        <v xml:space="preserve"> </v>
      </c>
      <c r="I983" s="297" t="str">
        <f t="shared" si="66"/>
        <v xml:space="preserve"> </v>
      </c>
    </row>
    <row r="984" spans="1:9" ht="15" customHeight="1" x14ac:dyDescent="0.25">
      <c r="A984" s="90"/>
      <c r="B984" s="89"/>
      <c r="C984" s="89"/>
      <c r="D984" s="91"/>
      <c r="E984" s="91"/>
      <c r="F984" s="297" t="str">
        <f t="shared" si="63"/>
        <v xml:space="preserve"> </v>
      </c>
      <c r="G984" s="297" t="str">
        <f t="shared" si="64"/>
        <v xml:space="preserve"> </v>
      </c>
      <c r="H984" s="297" t="str">
        <f t="shared" si="65"/>
        <v xml:space="preserve"> </v>
      </c>
      <c r="I984" s="297" t="str">
        <f t="shared" si="66"/>
        <v xml:space="preserve"> </v>
      </c>
    </row>
    <row r="985" spans="1:9" ht="15" customHeight="1" x14ac:dyDescent="0.25">
      <c r="A985" s="90"/>
      <c r="B985" s="89"/>
      <c r="C985" s="89"/>
      <c r="D985" s="91"/>
      <c r="E985" s="91"/>
      <c r="F985" s="297" t="str">
        <f t="shared" si="63"/>
        <v xml:space="preserve"> </v>
      </c>
      <c r="G985" s="297" t="str">
        <f t="shared" si="64"/>
        <v xml:space="preserve"> </v>
      </c>
      <c r="H985" s="297" t="str">
        <f t="shared" si="65"/>
        <v xml:space="preserve"> </v>
      </c>
      <c r="I985" s="297" t="str">
        <f t="shared" si="66"/>
        <v xml:space="preserve"> </v>
      </c>
    </row>
    <row r="986" spans="1:9" ht="15" customHeight="1" x14ac:dyDescent="0.25">
      <c r="A986" s="90"/>
      <c r="B986" s="89"/>
      <c r="C986" s="89"/>
      <c r="D986" s="91"/>
      <c r="E986" s="91"/>
      <c r="F986" s="297" t="str">
        <f t="shared" si="63"/>
        <v xml:space="preserve"> </v>
      </c>
      <c r="G986" s="297" t="str">
        <f t="shared" si="64"/>
        <v xml:space="preserve"> </v>
      </c>
      <c r="H986" s="297" t="str">
        <f t="shared" si="65"/>
        <v xml:space="preserve"> </v>
      </c>
      <c r="I986" s="297" t="str">
        <f t="shared" si="66"/>
        <v xml:space="preserve"> </v>
      </c>
    </row>
    <row r="987" spans="1:9" ht="15" customHeight="1" x14ac:dyDescent="0.25">
      <c r="A987" s="90"/>
      <c r="B987" s="89"/>
      <c r="C987" s="89"/>
      <c r="D987" s="91"/>
      <c r="E987" s="91"/>
      <c r="F987" s="297" t="str">
        <f t="shared" si="63"/>
        <v xml:space="preserve"> </v>
      </c>
      <c r="G987" s="297" t="str">
        <f t="shared" si="64"/>
        <v xml:space="preserve"> </v>
      </c>
      <c r="H987" s="297" t="str">
        <f t="shared" si="65"/>
        <v xml:space="preserve"> </v>
      </c>
      <c r="I987" s="297" t="str">
        <f t="shared" si="66"/>
        <v xml:space="preserve"> </v>
      </c>
    </row>
    <row r="988" spans="1:9" ht="15" customHeight="1" x14ac:dyDescent="0.25">
      <c r="A988" s="90"/>
      <c r="B988" s="89"/>
      <c r="C988" s="89"/>
      <c r="D988" s="91"/>
      <c r="E988" s="91"/>
      <c r="F988" s="297" t="str">
        <f t="shared" si="63"/>
        <v xml:space="preserve"> </v>
      </c>
      <c r="G988" s="297" t="str">
        <f t="shared" si="64"/>
        <v xml:space="preserve"> </v>
      </c>
      <c r="H988" s="297" t="str">
        <f t="shared" si="65"/>
        <v xml:space="preserve"> </v>
      </c>
      <c r="I988" s="297" t="str">
        <f t="shared" si="66"/>
        <v xml:space="preserve"> </v>
      </c>
    </row>
    <row r="989" spans="1:9" ht="15" customHeight="1" x14ac:dyDescent="0.25">
      <c r="A989" s="90"/>
      <c r="B989" s="89"/>
      <c r="C989" s="89"/>
      <c r="D989" s="91"/>
      <c r="E989" s="91"/>
      <c r="F989" s="297" t="str">
        <f t="shared" si="63"/>
        <v xml:space="preserve"> </v>
      </c>
      <c r="G989" s="297" t="str">
        <f t="shared" si="64"/>
        <v xml:space="preserve"> </v>
      </c>
      <c r="H989" s="297" t="str">
        <f t="shared" si="65"/>
        <v xml:space="preserve"> </v>
      </c>
      <c r="I989" s="297" t="str">
        <f t="shared" si="66"/>
        <v xml:space="preserve"> </v>
      </c>
    </row>
    <row r="990" spans="1:9" ht="15" customHeight="1" x14ac:dyDescent="0.25">
      <c r="A990" s="90"/>
      <c r="B990" s="89"/>
      <c r="C990" s="89"/>
      <c r="D990" s="91"/>
      <c r="E990" s="91"/>
      <c r="F990" s="297" t="str">
        <f t="shared" si="63"/>
        <v xml:space="preserve"> </v>
      </c>
      <c r="G990" s="297" t="str">
        <f t="shared" si="64"/>
        <v xml:space="preserve"> </v>
      </c>
      <c r="H990" s="297" t="str">
        <f t="shared" si="65"/>
        <v xml:space="preserve"> </v>
      </c>
      <c r="I990" s="297" t="str">
        <f t="shared" si="66"/>
        <v xml:space="preserve"> </v>
      </c>
    </row>
    <row r="991" spans="1:9" ht="15" customHeight="1" x14ac:dyDescent="0.25">
      <c r="A991" s="90"/>
      <c r="B991" s="89"/>
      <c r="C991" s="89"/>
      <c r="D991" s="91"/>
      <c r="E991" s="91"/>
      <c r="F991" s="297" t="str">
        <f t="shared" si="63"/>
        <v xml:space="preserve"> </v>
      </c>
      <c r="G991" s="297" t="str">
        <f t="shared" si="64"/>
        <v xml:space="preserve"> </v>
      </c>
      <c r="H991" s="297" t="str">
        <f t="shared" si="65"/>
        <v xml:space="preserve"> </v>
      </c>
      <c r="I991" s="297" t="str">
        <f t="shared" si="66"/>
        <v xml:space="preserve"> </v>
      </c>
    </row>
    <row r="992" spans="1:9" ht="15" customHeight="1" x14ac:dyDescent="0.25">
      <c r="A992" s="90"/>
      <c r="B992" s="89"/>
      <c r="C992" s="89"/>
      <c r="D992" s="91"/>
      <c r="E992" s="91"/>
      <c r="F992" s="297" t="str">
        <f t="shared" si="63"/>
        <v xml:space="preserve"> </v>
      </c>
      <c r="G992" s="297" t="str">
        <f t="shared" si="64"/>
        <v xml:space="preserve"> </v>
      </c>
      <c r="H992" s="297" t="str">
        <f t="shared" si="65"/>
        <v xml:space="preserve"> </v>
      </c>
      <c r="I992" s="297" t="str">
        <f t="shared" si="66"/>
        <v xml:space="preserve"> </v>
      </c>
    </row>
    <row r="993" spans="1:9" ht="15" customHeight="1" x14ac:dyDescent="0.25">
      <c r="A993" s="90"/>
      <c r="B993" s="89"/>
      <c r="C993" s="89"/>
      <c r="D993" s="91"/>
      <c r="E993" s="91"/>
      <c r="F993" s="297" t="str">
        <f t="shared" si="63"/>
        <v xml:space="preserve"> </v>
      </c>
      <c r="G993" s="297" t="str">
        <f t="shared" si="64"/>
        <v xml:space="preserve"> </v>
      </c>
      <c r="H993" s="297" t="str">
        <f t="shared" si="65"/>
        <v xml:space="preserve"> </v>
      </c>
      <c r="I993" s="297" t="str">
        <f t="shared" si="66"/>
        <v xml:space="preserve"> </v>
      </c>
    </row>
    <row r="994" spans="1:9" ht="15" customHeight="1" x14ac:dyDescent="0.25">
      <c r="A994" s="90"/>
      <c r="B994" s="89"/>
      <c r="C994" s="89"/>
      <c r="D994" s="91"/>
      <c r="E994" s="91"/>
      <c r="F994" s="297" t="str">
        <f t="shared" si="63"/>
        <v xml:space="preserve"> </v>
      </c>
      <c r="G994" s="297" t="str">
        <f t="shared" si="64"/>
        <v xml:space="preserve"> </v>
      </c>
      <c r="H994" s="297" t="str">
        <f t="shared" si="65"/>
        <v xml:space="preserve"> </v>
      </c>
      <c r="I994" s="297" t="str">
        <f t="shared" si="66"/>
        <v xml:space="preserve"> </v>
      </c>
    </row>
    <row r="995" spans="1:9" ht="15" customHeight="1" x14ac:dyDescent="0.25">
      <c r="A995" s="90"/>
      <c r="B995" s="89"/>
      <c r="C995" s="89"/>
      <c r="D995" s="91"/>
      <c r="E995" s="91"/>
      <c r="F995" s="297" t="str">
        <f t="shared" si="63"/>
        <v xml:space="preserve"> </v>
      </c>
      <c r="G995" s="297" t="str">
        <f t="shared" si="64"/>
        <v xml:space="preserve"> </v>
      </c>
      <c r="H995" s="297" t="str">
        <f t="shared" si="65"/>
        <v xml:space="preserve"> </v>
      </c>
      <c r="I995" s="297" t="str">
        <f t="shared" si="66"/>
        <v xml:space="preserve"> </v>
      </c>
    </row>
    <row r="996" spans="1:9" ht="15" customHeight="1" x14ac:dyDescent="0.25">
      <c r="A996" s="90"/>
      <c r="B996" s="89"/>
      <c r="C996" s="89"/>
      <c r="D996" s="91"/>
      <c r="E996" s="91"/>
      <c r="F996" s="297" t="str">
        <f t="shared" si="63"/>
        <v xml:space="preserve"> </v>
      </c>
      <c r="G996" s="297" t="str">
        <f t="shared" si="64"/>
        <v xml:space="preserve"> </v>
      </c>
      <c r="H996" s="297" t="str">
        <f t="shared" si="65"/>
        <v xml:space="preserve"> </v>
      </c>
      <c r="I996" s="297" t="str">
        <f t="shared" si="66"/>
        <v xml:space="preserve"> </v>
      </c>
    </row>
    <row r="997" spans="1:9" ht="15" customHeight="1" x14ac:dyDescent="0.25">
      <c r="A997" s="90"/>
      <c r="B997" s="89"/>
      <c r="C997" s="89"/>
      <c r="D997" s="91"/>
      <c r="E997" s="91"/>
      <c r="F997" s="297" t="str">
        <f t="shared" si="63"/>
        <v xml:space="preserve"> </v>
      </c>
      <c r="G997" s="297" t="str">
        <f t="shared" si="64"/>
        <v xml:space="preserve"> </v>
      </c>
      <c r="H997" s="297" t="str">
        <f t="shared" si="65"/>
        <v xml:space="preserve"> </v>
      </c>
      <c r="I997" s="297" t="str">
        <f t="shared" si="66"/>
        <v xml:space="preserve"> </v>
      </c>
    </row>
    <row r="998" spans="1:9" ht="15" customHeight="1" x14ac:dyDescent="0.25">
      <c r="A998" s="90"/>
      <c r="B998" s="89"/>
      <c r="C998" s="89"/>
      <c r="D998" s="91"/>
      <c r="E998" s="91"/>
      <c r="F998" s="297" t="str">
        <f t="shared" si="63"/>
        <v xml:space="preserve"> </v>
      </c>
      <c r="G998" s="297" t="str">
        <f t="shared" si="64"/>
        <v xml:space="preserve"> </v>
      </c>
      <c r="H998" s="297" t="str">
        <f t="shared" si="65"/>
        <v xml:space="preserve"> </v>
      </c>
      <c r="I998" s="297" t="str">
        <f t="shared" si="66"/>
        <v xml:space="preserve"> </v>
      </c>
    </row>
    <row r="999" spans="1:9" ht="15" customHeight="1" x14ac:dyDescent="0.25">
      <c r="A999" s="90"/>
      <c r="B999" s="89"/>
      <c r="C999" s="89"/>
      <c r="D999" s="91"/>
      <c r="E999" s="91"/>
      <c r="F999" s="297" t="str">
        <f t="shared" si="63"/>
        <v xml:space="preserve"> </v>
      </c>
      <c r="G999" s="297" t="str">
        <f t="shared" si="64"/>
        <v xml:space="preserve"> </v>
      </c>
      <c r="H999" s="297" t="str">
        <f t="shared" si="65"/>
        <v xml:space="preserve"> </v>
      </c>
      <c r="I999" s="297" t="str">
        <f t="shared" si="66"/>
        <v xml:space="preserve"> </v>
      </c>
    </row>
    <row r="1000" spans="1:9" ht="15" customHeight="1" x14ac:dyDescent="0.25">
      <c r="A1000" s="90"/>
      <c r="B1000" s="89"/>
      <c r="C1000" s="89"/>
      <c r="D1000" s="91"/>
      <c r="E1000" s="91"/>
      <c r="F1000" s="297" t="str">
        <f t="shared" si="63"/>
        <v xml:space="preserve"> </v>
      </c>
      <c r="G1000" s="297" t="str">
        <f t="shared" si="64"/>
        <v xml:space="preserve"> </v>
      </c>
      <c r="H1000" s="297" t="str">
        <f t="shared" si="65"/>
        <v xml:space="preserve"> </v>
      </c>
      <c r="I1000" s="297" t="str">
        <f t="shared" si="66"/>
        <v xml:space="preserve"> </v>
      </c>
    </row>
    <row r="1001" spans="1:9" ht="15" customHeight="1" x14ac:dyDescent="0.25">
      <c r="A1001" s="90"/>
      <c r="B1001" s="89"/>
      <c r="C1001" s="89"/>
      <c r="D1001" s="91"/>
      <c r="E1001" s="91"/>
      <c r="F1001" s="297" t="str">
        <f t="shared" si="63"/>
        <v xml:space="preserve"> </v>
      </c>
      <c r="G1001" s="297" t="str">
        <f t="shared" si="64"/>
        <v xml:space="preserve"> </v>
      </c>
      <c r="H1001" s="297" t="str">
        <f t="shared" si="65"/>
        <v xml:space="preserve"> </v>
      </c>
      <c r="I1001" s="297" t="str">
        <f t="shared" si="66"/>
        <v xml:space="preserve"> </v>
      </c>
    </row>
  </sheetData>
  <sheetProtection algorithmName="SHA-512" hashValue="t7T2OhplpDv5dMA92CBik7DIAVrOjYF3VdaEv53NJBs9oGdIHYCE3iBIcSLq83Zg3NGoPNQ3uE76ay7EDVaPqQ==" saltValue="TAkaAomEA3u70qoVXzt4aA==" spinCount="100000" sheet="1" selectLockedCells="1"/>
  <customSheetViews>
    <customSheetView guid="{C51A57E6-B2A5-4BE9-A0A8-AFE08A3C065D}" showRuler="0" topLeftCell="B1">
      <selection activeCell="I40" sqref="I40"/>
      <pageMargins left="0.78740157499999996" right="0.78740157499999996" top="0.984251969" bottom="0.984251969" header="0.4921259845" footer="0.4921259845"/>
      <headerFooter alignWithMargins="0"/>
    </customSheetView>
  </customSheetViews>
  <mergeCells count="1">
    <mergeCell ref="A4:E4"/>
  </mergeCells>
  <phoneticPr fontId="0" type="noConversion"/>
  <hyperlinks>
    <hyperlink ref="A4:D4" location="Rahmendaten!A1" display="zurück zur Eingabe der Rahmendaten"/>
  </hyperlinks>
  <pageMargins left="0.78740157499999996" right="0.78740157499999996" top="0.984251969" bottom="0.984251969" header="0.4921259845" footer="0.4921259845"/>
  <pageSetup paperSize="9" scale="74" orientation="landscape" horizont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1006"/>
  <sheetViews>
    <sheetView showGridLines="0" showRowColHeaders="0" zoomScaleNormal="100" workbookViewId="0">
      <pane ySplit="8" topLeftCell="A9" activePane="bottomLeft" state="frozen"/>
      <selection activeCell="K20" sqref="K20:N20"/>
      <selection pane="bottomLeft" activeCell="A11" sqref="A11"/>
    </sheetView>
  </sheetViews>
  <sheetFormatPr baseColWidth="10" defaultColWidth="11.44140625" defaultRowHeight="15" customHeight="1" x14ac:dyDescent="0.25"/>
  <cols>
    <col min="1" max="1" width="55" style="5" customWidth="1"/>
    <col min="2" max="2" width="17.6640625" style="5" customWidth="1"/>
    <col min="3" max="3" width="20.33203125" style="5" customWidth="1"/>
    <col min="4" max="4" width="18" style="5" customWidth="1"/>
    <col min="5" max="5" width="16.44140625" style="5" customWidth="1"/>
    <col min="6" max="16384" width="11.44140625" style="5"/>
  </cols>
  <sheetData>
    <row r="1" spans="1:5" s="3" customFormat="1" ht="26.25" customHeight="1" x14ac:dyDescent="0.3">
      <c r="A1" s="13" t="s">
        <v>286</v>
      </c>
      <c r="B1" s="13"/>
      <c r="C1" s="13"/>
      <c r="D1" s="13"/>
      <c r="E1" s="13"/>
    </row>
    <row r="2" spans="1:5" s="3" customFormat="1" ht="12.75" customHeight="1" x14ac:dyDescent="0.3">
      <c r="A2" s="266"/>
      <c r="B2" s="266"/>
      <c r="C2" s="266"/>
      <c r="D2" s="266"/>
      <c r="E2" s="266"/>
    </row>
    <row r="3" spans="1:5" ht="23.25" customHeight="1" x14ac:dyDescent="0.25">
      <c r="A3" s="12"/>
      <c r="B3" s="12"/>
      <c r="C3" s="264" t="s">
        <v>185</v>
      </c>
      <c r="D3" s="264" t="s">
        <v>295</v>
      </c>
      <c r="E3" s="264" t="s">
        <v>284</v>
      </c>
    </row>
    <row r="4" spans="1:5" s="4" customFormat="1" ht="21" customHeight="1" x14ac:dyDescent="0.25">
      <c r="A4" s="306" t="s">
        <v>285</v>
      </c>
      <c r="B4" s="264" t="s">
        <v>93</v>
      </c>
      <c r="C4" s="298">
        <f>SUM(C9:C1000)</f>
        <v>0</v>
      </c>
      <c r="D4" s="298">
        <f>SUM(D9:D1000)</f>
        <v>0</v>
      </c>
      <c r="E4" s="298">
        <f>SUM(E9:E1000)</f>
        <v>0</v>
      </c>
    </row>
    <row r="5" spans="1:5" s="4" customFormat="1" ht="12" customHeight="1" x14ac:dyDescent="0.25">
      <c r="A5" s="87"/>
      <c r="B5" s="88"/>
      <c r="C5" s="299"/>
      <c r="D5" s="299"/>
      <c r="E5" s="299"/>
    </row>
    <row r="6" spans="1:5" s="4" customFormat="1" ht="21.75" customHeight="1" x14ac:dyDescent="0.25">
      <c r="B6" s="264" t="s">
        <v>94</v>
      </c>
      <c r="C6" s="298">
        <f>C4/1000</f>
        <v>0</v>
      </c>
      <c r="D6" s="298">
        <f>D4/1000</f>
        <v>0</v>
      </c>
      <c r="E6" s="298">
        <f>E4/1000</f>
        <v>0</v>
      </c>
    </row>
    <row r="7" spans="1:5" s="4" customFormat="1" ht="15" customHeight="1" x14ac:dyDescent="0.25">
      <c r="A7" s="87"/>
      <c r="B7" s="88"/>
      <c r="C7" s="88"/>
      <c r="D7" s="88"/>
      <c r="E7" s="88"/>
    </row>
    <row r="8" spans="1:5" s="6" customFormat="1" ht="26.25" customHeight="1" x14ac:dyDescent="0.25">
      <c r="A8" s="265" t="s">
        <v>107</v>
      </c>
      <c r="B8" s="264" t="s">
        <v>329</v>
      </c>
      <c r="C8" s="264" t="s">
        <v>98</v>
      </c>
      <c r="D8" s="264" t="s">
        <v>294</v>
      </c>
      <c r="E8" s="264" t="s">
        <v>276</v>
      </c>
    </row>
    <row r="9" spans="1:5" s="6" customFormat="1" ht="15" customHeight="1" x14ac:dyDescent="0.25">
      <c r="A9" s="310"/>
      <c r="B9" s="310"/>
      <c r="C9" s="311"/>
      <c r="D9" s="315"/>
      <c r="E9" s="315"/>
    </row>
    <row r="10" spans="1:5" s="6" customFormat="1" ht="15" customHeight="1" x14ac:dyDescent="0.25">
      <c r="A10" s="310"/>
      <c r="B10" s="315"/>
      <c r="C10" s="311"/>
      <c r="D10" s="315"/>
      <c r="E10" s="315"/>
    </row>
    <row r="11" spans="1:5" s="6" customFormat="1" ht="15" customHeight="1" x14ac:dyDescent="0.25">
      <c r="A11" s="310"/>
      <c r="B11" s="315"/>
      <c r="C11" s="311"/>
      <c r="D11" s="315"/>
      <c r="E11" s="315"/>
    </row>
    <row r="12" spans="1:5" s="6" customFormat="1" ht="15" customHeight="1" x14ac:dyDescent="0.25">
      <c r="A12" s="310"/>
      <c r="B12" s="315"/>
      <c r="C12" s="311"/>
      <c r="D12" s="315"/>
      <c r="E12" s="315"/>
    </row>
    <row r="13" spans="1:5" s="6" customFormat="1" ht="15" customHeight="1" x14ac:dyDescent="0.25">
      <c r="A13" s="310"/>
      <c r="B13" s="315"/>
      <c r="C13" s="311"/>
      <c r="D13" s="315"/>
      <c r="E13" s="315"/>
    </row>
    <row r="14" spans="1:5" s="6" customFormat="1" ht="15" customHeight="1" x14ac:dyDescent="0.25">
      <c r="A14" s="310"/>
      <c r="B14" s="315"/>
      <c r="C14" s="311"/>
      <c r="D14" s="315"/>
      <c r="E14" s="315"/>
    </row>
    <row r="15" spans="1:5" s="6" customFormat="1" ht="15" customHeight="1" x14ac:dyDescent="0.25">
      <c r="A15" s="310"/>
      <c r="B15" s="315"/>
      <c r="C15" s="311"/>
      <c r="D15" s="315"/>
      <c r="E15" s="315"/>
    </row>
    <row r="16" spans="1:5" s="6" customFormat="1" ht="15" customHeight="1" x14ac:dyDescent="0.25">
      <c r="A16" s="310"/>
      <c r="B16" s="315"/>
      <c r="C16" s="311"/>
      <c r="D16" s="315"/>
      <c r="E16" s="315"/>
    </row>
    <row r="17" spans="1:5" s="6" customFormat="1" ht="15" customHeight="1" x14ac:dyDescent="0.25">
      <c r="A17" s="310"/>
      <c r="B17" s="315"/>
      <c r="C17" s="311"/>
      <c r="D17" s="315"/>
      <c r="E17" s="315"/>
    </row>
    <row r="18" spans="1:5" s="6" customFormat="1" ht="15" customHeight="1" x14ac:dyDescent="0.25">
      <c r="A18" s="310"/>
      <c r="B18" s="315"/>
      <c r="C18" s="311"/>
      <c r="D18" s="315"/>
      <c r="E18" s="315"/>
    </row>
    <row r="19" spans="1:5" s="6" customFormat="1" ht="15" customHeight="1" x14ac:dyDescent="0.25">
      <c r="A19" s="310"/>
      <c r="B19" s="315"/>
      <c r="C19" s="311"/>
      <c r="D19" s="315"/>
      <c r="E19" s="315"/>
    </row>
    <row r="20" spans="1:5" s="6" customFormat="1" ht="15" customHeight="1" x14ac:dyDescent="0.25">
      <c r="A20" s="310"/>
      <c r="B20" s="315"/>
      <c r="C20" s="311"/>
      <c r="D20" s="315"/>
      <c r="E20" s="315"/>
    </row>
    <row r="21" spans="1:5" s="6" customFormat="1" ht="15" customHeight="1" x14ac:dyDescent="0.25">
      <c r="A21" s="310"/>
      <c r="B21" s="315"/>
      <c r="C21" s="311"/>
      <c r="D21" s="315"/>
      <c r="E21" s="315"/>
    </row>
    <row r="22" spans="1:5" s="6" customFormat="1" ht="15" customHeight="1" x14ac:dyDescent="0.25">
      <c r="A22" s="310"/>
      <c r="B22" s="315"/>
      <c r="C22" s="311"/>
      <c r="D22" s="315"/>
      <c r="E22" s="315"/>
    </row>
    <row r="23" spans="1:5" s="6" customFormat="1" ht="15" customHeight="1" x14ac:dyDescent="0.25">
      <c r="A23" s="310"/>
      <c r="B23" s="315"/>
      <c r="C23" s="311"/>
      <c r="D23" s="315"/>
      <c r="E23" s="315"/>
    </row>
    <row r="24" spans="1:5" s="6" customFormat="1" ht="15" customHeight="1" x14ac:dyDescent="0.25">
      <c r="A24" s="310"/>
      <c r="B24" s="315"/>
      <c r="C24" s="311"/>
      <c r="D24" s="315"/>
      <c r="E24" s="315"/>
    </row>
    <row r="25" spans="1:5" s="6" customFormat="1" ht="15" customHeight="1" x14ac:dyDescent="0.25">
      <c r="A25" s="310"/>
      <c r="B25" s="315"/>
      <c r="C25" s="311"/>
      <c r="D25" s="315"/>
      <c r="E25" s="315"/>
    </row>
    <row r="26" spans="1:5" s="6" customFormat="1" ht="15" customHeight="1" x14ac:dyDescent="0.25">
      <c r="A26" s="310"/>
      <c r="B26" s="315"/>
      <c r="C26" s="311"/>
      <c r="D26" s="315"/>
      <c r="E26" s="315"/>
    </row>
    <row r="27" spans="1:5" s="6" customFormat="1" ht="15" customHeight="1" x14ac:dyDescent="0.25">
      <c r="A27" s="310"/>
      <c r="B27" s="315"/>
      <c r="C27" s="311"/>
      <c r="D27" s="315"/>
      <c r="E27" s="315"/>
    </row>
    <row r="28" spans="1:5" s="6" customFormat="1" ht="15" customHeight="1" x14ac:dyDescent="0.25">
      <c r="A28" s="310"/>
      <c r="B28" s="316"/>
      <c r="C28" s="311"/>
      <c r="D28" s="316"/>
      <c r="E28" s="316"/>
    </row>
    <row r="29" spans="1:5" s="6" customFormat="1" ht="15" customHeight="1" x14ac:dyDescent="0.25">
      <c r="A29" s="310"/>
      <c r="B29" s="316"/>
      <c r="C29" s="311"/>
      <c r="D29" s="316"/>
      <c r="E29" s="316"/>
    </row>
    <row r="30" spans="1:5" s="6" customFormat="1" ht="15" customHeight="1" x14ac:dyDescent="0.25">
      <c r="A30" s="310"/>
      <c r="B30" s="316"/>
      <c r="C30" s="311"/>
      <c r="D30" s="316"/>
      <c r="E30" s="316"/>
    </row>
    <row r="31" spans="1:5" s="6" customFormat="1" ht="15" customHeight="1" x14ac:dyDescent="0.25">
      <c r="A31" s="310"/>
      <c r="B31" s="316"/>
      <c r="C31" s="311"/>
      <c r="D31" s="316"/>
      <c r="E31" s="316"/>
    </row>
    <row r="32" spans="1:5" s="6" customFormat="1" ht="15" customHeight="1" x14ac:dyDescent="0.25">
      <c r="A32" s="310"/>
      <c r="B32" s="316"/>
      <c r="C32" s="311"/>
      <c r="D32" s="316"/>
      <c r="E32" s="316"/>
    </row>
    <row r="33" spans="1:5" s="6" customFormat="1" ht="15" customHeight="1" x14ac:dyDescent="0.25">
      <c r="A33" s="310"/>
      <c r="B33" s="316"/>
      <c r="C33" s="311"/>
      <c r="D33" s="316"/>
      <c r="E33" s="316"/>
    </row>
    <row r="34" spans="1:5" s="6" customFormat="1" ht="15" customHeight="1" x14ac:dyDescent="0.25">
      <c r="A34" s="310"/>
      <c r="B34" s="316"/>
      <c r="C34" s="311"/>
      <c r="D34" s="316"/>
      <c r="E34" s="316"/>
    </row>
    <row r="35" spans="1:5" s="6" customFormat="1" ht="15" customHeight="1" x14ac:dyDescent="0.25">
      <c r="A35" s="310"/>
      <c r="B35" s="316"/>
      <c r="C35" s="311"/>
      <c r="D35" s="316"/>
      <c r="E35" s="316"/>
    </row>
    <row r="36" spans="1:5" s="6" customFormat="1" ht="15" customHeight="1" x14ac:dyDescent="0.25">
      <c r="A36" s="310"/>
      <c r="B36" s="316"/>
      <c r="C36" s="311"/>
      <c r="D36" s="316"/>
      <c r="E36" s="316"/>
    </row>
    <row r="37" spans="1:5" s="6" customFormat="1" ht="15" customHeight="1" x14ac:dyDescent="0.25">
      <c r="A37" s="310"/>
      <c r="B37" s="316"/>
      <c r="C37" s="311"/>
      <c r="D37" s="316"/>
      <c r="E37" s="316"/>
    </row>
    <row r="38" spans="1:5" s="6" customFormat="1" ht="15" customHeight="1" x14ac:dyDescent="0.25">
      <c r="A38" s="310"/>
      <c r="B38" s="316"/>
      <c r="C38" s="311"/>
      <c r="D38" s="316"/>
      <c r="E38" s="316"/>
    </row>
    <row r="39" spans="1:5" s="6" customFormat="1" ht="15" customHeight="1" x14ac:dyDescent="0.25">
      <c r="A39" s="310"/>
      <c r="B39" s="316"/>
      <c r="C39" s="311"/>
      <c r="D39" s="316"/>
      <c r="E39" s="316"/>
    </row>
    <row r="40" spans="1:5" s="6" customFormat="1" ht="15" customHeight="1" x14ac:dyDescent="0.25">
      <c r="A40" s="310"/>
      <c r="B40" s="316"/>
      <c r="C40" s="311"/>
      <c r="D40" s="316"/>
      <c r="E40" s="316"/>
    </row>
    <row r="41" spans="1:5" s="6" customFormat="1" ht="15" customHeight="1" x14ac:dyDescent="0.25">
      <c r="A41" s="310"/>
      <c r="B41" s="316"/>
      <c r="C41" s="311"/>
      <c r="D41" s="316"/>
      <c r="E41" s="316"/>
    </row>
    <row r="42" spans="1:5" s="6" customFormat="1" ht="15" customHeight="1" x14ac:dyDescent="0.25">
      <c r="A42" s="310"/>
      <c r="B42" s="316"/>
      <c r="C42" s="311"/>
      <c r="D42" s="316"/>
      <c r="E42" s="316"/>
    </row>
    <row r="43" spans="1:5" s="6" customFormat="1" ht="15" customHeight="1" x14ac:dyDescent="0.25">
      <c r="A43" s="310"/>
      <c r="B43" s="316"/>
      <c r="C43" s="311"/>
      <c r="D43" s="316"/>
      <c r="E43" s="316"/>
    </row>
    <row r="44" spans="1:5" s="6" customFormat="1" ht="15" customHeight="1" x14ac:dyDescent="0.25">
      <c r="A44" s="310"/>
      <c r="B44" s="316"/>
      <c r="C44" s="311"/>
      <c r="D44" s="316"/>
      <c r="E44" s="316"/>
    </row>
    <row r="45" spans="1:5" s="6" customFormat="1" ht="15" customHeight="1" x14ac:dyDescent="0.25">
      <c r="A45" s="310"/>
      <c r="B45" s="316"/>
      <c r="C45" s="311"/>
      <c r="D45" s="316"/>
      <c r="E45" s="316"/>
    </row>
    <row r="46" spans="1:5" s="6" customFormat="1" ht="15" customHeight="1" x14ac:dyDescent="0.25">
      <c r="A46" s="310"/>
      <c r="B46" s="316"/>
      <c r="C46" s="311"/>
      <c r="D46" s="316"/>
      <c r="E46" s="316"/>
    </row>
    <row r="47" spans="1:5" s="6" customFormat="1" ht="15" customHeight="1" x14ac:dyDescent="0.25">
      <c r="A47" s="310"/>
      <c r="B47" s="316"/>
      <c r="C47" s="311"/>
      <c r="D47" s="316"/>
      <c r="E47" s="316"/>
    </row>
    <row r="48" spans="1:5" s="6" customFormat="1" ht="15" customHeight="1" x14ac:dyDescent="0.25">
      <c r="A48" s="310"/>
      <c r="B48" s="316"/>
      <c r="C48" s="311"/>
      <c r="D48" s="316"/>
      <c r="E48" s="316"/>
    </row>
    <row r="49" spans="1:5" s="6" customFormat="1" ht="15" customHeight="1" x14ac:dyDescent="0.25">
      <c r="A49" s="310"/>
      <c r="B49" s="316"/>
      <c r="C49" s="311"/>
      <c r="D49" s="316"/>
      <c r="E49" s="316"/>
    </row>
    <row r="50" spans="1:5" s="6" customFormat="1" ht="15" customHeight="1" x14ac:dyDescent="0.25">
      <c r="A50" s="310"/>
      <c r="B50" s="316"/>
      <c r="C50" s="311"/>
      <c r="D50" s="316"/>
      <c r="E50" s="316"/>
    </row>
    <row r="51" spans="1:5" s="6" customFormat="1" ht="15" customHeight="1" x14ac:dyDescent="0.25">
      <c r="A51" s="310"/>
      <c r="B51" s="316"/>
      <c r="C51" s="311"/>
      <c r="D51" s="316"/>
      <c r="E51" s="316"/>
    </row>
    <row r="52" spans="1:5" s="6" customFormat="1" ht="15" customHeight="1" x14ac:dyDescent="0.25">
      <c r="A52" s="310"/>
      <c r="B52" s="316"/>
      <c r="C52" s="311"/>
      <c r="D52" s="316"/>
      <c r="E52" s="316"/>
    </row>
    <row r="53" spans="1:5" s="6" customFormat="1" ht="15" customHeight="1" x14ac:dyDescent="0.25">
      <c r="A53" s="310"/>
      <c r="B53" s="316"/>
      <c r="C53" s="311"/>
      <c r="D53" s="316"/>
      <c r="E53" s="316"/>
    </row>
    <row r="54" spans="1:5" s="6" customFormat="1" ht="15" customHeight="1" x14ac:dyDescent="0.25">
      <c r="A54" s="310"/>
      <c r="B54" s="316"/>
      <c r="C54" s="311"/>
      <c r="D54" s="316"/>
      <c r="E54" s="316"/>
    </row>
    <row r="55" spans="1:5" s="6" customFormat="1" ht="15" customHeight="1" x14ac:dyDescent="0.25">
      <c r="A55" s="310"/>
      <c r="B55" s="316"/>
      <c r="C55" s="311"/>
      <c r="D55" s="316"/>
      <c r="E55" s="316"/>
    </row>
    <row r="56" spans="1:5" s="6" customFormat="1" ht="15" customHeight="1" x14ac:dyDescent="0.25">
      <c r="A56" s="310"/>
      <c r="B56" s="316"/>
      <c r="C56" s="311"/>
      <c r="D56" s="316"/>
      <c r="E56" s="316"/>
    </row>
    <row r="57" spans="1:5" s="6" customFormat="1" ht="15" customHeight="1" x14ac:dyDescent="0.25">
      <c r="A57" s="310"/>
      <c r="B57" s="316"/>
      <c r="C57" s="311"/>
      <c r="D57" s="316"/>
      <c r="E57" s="316"/>
    </row>
    <row r="58" spans="1:5" s="6" customFormat="1" ht="15" customHeight="1" x14ac:dyDescent="0.25">
      <c r="A58" s="310"/>
      <c r="B58" s="316"/>
      <c r="C58" s="311"/>
      <c r="D58" s="316"/>
      <c r="E58" s="316"/>
    </row>
    <row r="59" spans="1:5" s="6" customFormat="1" ht="15" customHeight="1" x14ac:dyDescent="0.25">
      <c r="A59" s="310"/>
      <c r="B59" s="316"/>
      <c r="C59" s="311"/>
      <c r="D59" s="316"/>
      <c r="E59" s="316"/>
    </row>
    <row r="60" spans="1:5" s="6" customFormat="1" ht="15" customHeight="1" x14ac:dyDescent="0.25">
      <c r="A60" s="310"/>
      <c r="B60" s="316"/>
      <c r="C60" s="311"/>
      <c r="D60" s="316"/>
      <c r="E60" s="316"/>
    </row>
    <row r="61" spans="1:5" s="6" customFormat="1" ht="15" customHeight="1" x14ac:dyDescent="0.25">
      <c r="A61" s="310"/>
      <c r="B61" s="316"/>
      <c r="C61" s="311"/>
      <c r="D61" s="316"/>
      <c r="E61" s="316"/>
    </row>
    <row r="62" spans="1:5" s="6" customFormat="1" ht="15" customHeight="1" x14ac:dyDescent="0.25">
      <c r="A62" s="310"/>
      <c r="B62" s="316"/>
      <c r="C62" s="311"/>
      <c r="D62" s="316"/>
      <c r="E62" s="316"/>
    </row>
    <row r="63" spans="1:5" s="6" customFormat="1" ht="15" customHeight="1" x14ac:dyDescent="0.25">
      <c r="A63" s="310"/>
      <c r="B63" s="316"/>
      <c r="C63" s="311"/>
      <c r="D63" s="316"/>
      <c r="E63" s="316"/>
    </row>
    <row r="64" spans="1:5" s="6" customFormat="1" ht="15" customHeight="1" x14ac:dyDescent="0.25">
      <c r="A64" s="310"/>
      <c r="B64" s="316"/>
      <c r="C64" s="311"/>
      <c r="D64" s="316"/>
      <c r="E64" s="316"/>
    </row>
    <row r="65" spans="1:5" s="6" customFormat="1" ht="15" customHeight="1" x14ac:dyDescent="0.25">
      <c r="A65" s="310"/>
      <c r="B65" s="316"/>
      <c r="C65" s="311"/>
      <c r="D65" s="316"/>
      <c r="E65" s="316"/>
    </row>
    <row r="66" spans="1:5" s="6" customFormat="1" ht="15" customHeight="1" x14ac:dyDescent="0.25">
      <c r="A66" s="310"/>
      <c r="B66" s="316"/>
      <c r="C66" s="311"/>
      <c r="D66" s="316"/>
      <c r="E66" s="316"/>
    </row>
    <row r="67" spans="1:5" s="6" customFormat="1" ht="15" customHeight="1" x14ac:dyDescent="0.25">
      <c r="A67" s="310"/>
      <c r="B67" s="316"/>
      <c r="C67" s="311"/>
      <c r="D67" s="316"/>
      <c r="E67" s="316"/>
    </row>
    <row r="68" spans="1:5" s="6" customFormat="1" ht="15" customHeight="1" x14ac:dyDescent="0.25">
      <c r="A68" s="310"/>
      <c r="B68" s="316"/>
      <c r="C68" s="311"/>
      <c r="D68" s="316"/>
      <c r="E68" s="316"/>
    </row>
    <row r="69" spans="1:5" s="6" customFormat="1" ht="15" customHeight="1" x14ac:dyDescent="0.25">
      <c r="A69" s="310"/>
      <c r="B69" s="316"/>
      <c r="C69" s="311"/>
      <c r="D69" s="316"/>
      <c r="E69" s="316"/>
    </row>
    <row r="70" spans="1:5" s="6" customFormat="1" ht="15" customHeight="1" x14ac:dyDescent="0.25">
      <c r="A70" s="310"/>
      <c r="B70" s="316"/>
      <c r="C70" s="311"/>
      <c r="D70" s="316"/>
      <c r="E70" s="316"/>
    </row>
    <row r="71" spans="1:5" s="6" customFormat="1" ht="15" customHeight="1" x14ac:dyDescent="0.25">
      <c r="A71" s="310"/>
      <c r="B71" s="316"/>
      <c r="C71" s="311"/>
      <c r="D71" s="316"/>
      <c r="E71" s="316"/>
    </row>
    <row r="72" spans="1:5" s="6" customFormat="1" ht="15" customHeight="1" x14ac:dyDescent="0.25">
      <c r="A72" s="310"/>
      <c r="B72" s="316"/>
      <c r="C72" s="311"/>
      <c r="D72" s="316"/>
      <c r="E72" s="316"/>
    </row>
    <row r="73" spans="1:5" s="6" customFormat="1" ht="15" customHeight="1" x14ac:dyDescent="0.25">
      <c r="A73" s="310"/>
      <c r="B73" s="316"/>
      <c r="C73" s="311"/>
      <c r="D73" s="316"/>
      <c r="E73" s="316"/>
    </row>
    <row r="74" spans="1:5" s="6" customFormat="1" ht="15" customHeight="1" x14ac:dyDescent="0.25">
      <c r="A74" s="310"/>
      <c r="B74" s="316"/>
      <c r="C74" s="311"/>
      <c r="D74" s="316"/>
      <c r="E74" s="316"/>
    </row>
    <row r="75" spans="1:5" s="6" customFormat="1" ht="15" customHeight="1" x14ac:dyDescent="0.25">
      <c r="A75" s="310"/>
      <c r="B75" s="316"/>
      <c r="C75" s="311"/>
      <c r="D75" s="316"/>
      <c r="E75" s="316"/>
    </row>
    <row r="76" spans="1:5" s="6" customFormat="1" ht="15" customHeight="1" x14ac:dyDescent="0.25">
      <c r="A76" s="310"/>
      <c r="B76" s="316"/>
      <c r="C76" s="311"/>
      <c r="D76" s="316"/>
      <c r="E76" s="316"/>
    </row>
    <row r="77" spans="1:5" s="6" customFormat="1" ht="15" customHeight="1" x14ac:dyDescent="0.25">
      <c r="A77" s="310"/>
      <c r="B77" s="316"/>
      <c r="C77" s="311"/>
      <c r="D77" s="316"/>
      <c r="E77" s="316"/>
    </row>
    <row r="78" spans="1:5" s="6" customFormat="1" ht="15" customHeight="1" x14ac:dyDescent="0.25">
      <c r="A78" s="310"/>
      <c r="B78" s="316"/>
      <c r="C78" s="311"/>
      <c r="D78" s="316"/>
      <c r="E78" s="316"/>
    </row>
    <row r="79" spans="1:5" s="6" customFormat="1" ht="15" customHeight="1" x14ac:dyDescent="0.25">
      <c r="A79" s="310"/>
      <c r="B79" s="316"/>
      <c r="C79" s="311"/>
      <c r="D79" s="316"/>
      <c r="E79" s="316"/>
    </row>
    <row r="80" spans="1:5" s="6" customFormat="1" ht="15" customHeight="1" x14ac:dyDescent="0.25">
      <c r="A80" s="310"/>
      <c r="B80" s="316"/>
      <c r="C80" s="311"/>
      <c r="D80" s="316"/>
      <c r="E80" s="316"/>
    </row>
    <row r="81" spans="1:5" s="6" customFormat="1" ht="15" customHeight="1" x14ac:dyDescent="0.25">
      <c r="A81" s="310"/>
      <c r="B81" s="316"/>
      <c r="C81" s="311"/>
      <c r="D81" s="316"/>
      <c r="E81" s="316"/>
    </row>
    <row r="82" spans="1:5" s="6" customFormat="1" ht="15" customHeight="1" x14ac:dyDescent="0.25">
      <c r="A82" s="310"/>
      <c r="B82" s="316"/>
      <c r="C82" s="311"/>
      <c r="D82" s="316"/>
      <c r="E82" s="316"/>
    </row>
    <row r="83" spans="1:5" s="6" customFormat="1" ht="15" customHeight="1" x14ac:dyDescent="0.25">
      <c r="A83" s="310"/>
      <c r="B83" s="316"/>
      <c r="C83" s="311"/>
      <c r="D83" s="316"/>
      <c r="E83" s="316"/>
    </row>
    <row r="84" spans="1:5" s="6" customFormat="1" ht="15" customHeight="1" x14ac:dyDescent="0.25">
      <c r="A84" s="310"/>
      <c r="B84" s="316"/>
      <c r="C84" s="311"/>
      <c r="D84" s="316"/>
      <c r="E84" s="316"/>
    </row>
    <row r="85" spans="1:5" s="6" customFormat="1" ht="15" customHeight="1" x14ac:dyDescent="0.25">
      <c r="A85" s="310"/>
      <c r="B85" s="316"/>
      <c r="C85" s="311"/>
      <c r="D85" s="316"/>
      <c r="E85" s="316"/>
    </row>
    <row r="86" spans="1:5" s="6" customFormat="1" ht="15" customHeight="1" x14ac:dyDescent="0.25">
      <c r="A86" s="310"/>
      <c r="B86" s="316"/>
      <c r="C86" s="311"/>
      <c r="D86" s="316"/>
      <c r="E86" s="316"/>
    </row>
    <row r="87" spans="1:5" s="6" customFormat="1" ht="15" customHeight="1" x14ac:dyDescent="0.25">
      <c r="A87" s="310"/>
      <c r="B87" s="316"/>
      <c r="C87" s="311"/>
      <c r="D87" s="316"/>
      <c r="E87" s="316"/>
    </row>
    <row r="88" spans="1:5" s="6" customFormat="1" ht="15" customHeight="1" x14ac:dyDescent="0.25">
      <c r="A88" s="310"/>
      <c r="B88" s="316"/>
      <c r="C88" s="311"/>
      <c r="D88" s="316"/>
      <c r="E88" s="316"/>
    </row>
    <row r="89" spans="1:5" s="6" customFormat="1" ht="15" customHeight="1" x14ac:dyDescent="0.25">
      <c r="A89" s="310"/>
      <c r="B89" s="316"/>
      <c r="C89" s="311"/>
      <c r="D89" s="316"/>
      <c r="E89" s="316"/>
    </row>
    <row r="90" spans="1:5" s="6" customFormat="1" ht="15" customHeight="1" x14ac:dyDescent="0.25">
      <c r="A90" s="310"/>
      <c r="B90" s="316"/>
      <c r="C90" s="311"/>
      <c r="D90" s="316"/>
      <c r="E90" s="316"/>
    </row>
    <row r="91" spans="1:5" s="6" customFormat="1" ht="15" customHeight="1" x14ac:dyDescent="0.25">
      <c r="A91" s="310"/>
      <c r="B91" s="316"/>
      <c r="C91" s="311"/>
      <c r="D91" s="316"/>
      <c r="E91" s="316"/>
    </row>
    <row r="92" spans="1:5" s="6" customFormat="1" ht="15" customHeight="1" x14ac:dyDescent="0.25">
      <c r="A92" s="310"/>
      <c r="B92" s="316"/>
      <c r="C92" s="311"/>
      <c r="D92" s="316"/>
      <c r="E92" s="316"/>
    </row>
    <row r="93" spans="1:5" s="6" customFormat="1" ht="15" customHeight="1" x14ac:dyDescent="0.25">
      <c r="A93" s="310"/>
      <c r="B93" s="316"/>
      <c r="C93" s="311"/>
      <c r="D93" s="316"/>
      <c r="E93" s="316"/>
    </row>
    <row r="94" spans="1:5" s="6" customFormat="1" ht="15" customHeight="1" x14ac:dyDescent="0.25">
      <c r="A94" s="310"/>
      <c r="B94" s="316"/>
      <c r="C94" s="311"/>
      <c r="D94" s="316"/>
      <c r="E94" s="316"/>
    </row>
    <row r="95" spans="1:5" s="6" customFormat="1" ht="15" customHeight="1" x14ac:dyDescent="0.25">
      <c r="A95" s="310"/>
      <c r="B95" s="316"/>
      <c r="C95" s="311"/>
      <c r="D95" s="316"/>
      <c r="E95" s="316"/>
    </row>
    <row r="96" spans="1:5" s="6" customFormat="1" ht="15" customHeight="1" x14ac:dyDescent="0.25">
      <c r="A96" s="310"/>
      <c r="B96" s="316"/>
      <c r="C96" s="311"/>
      <c r="D96" s="316"/>
      <c r="E96" s="316"/>
    </row>
    <row r="97" spans="1:5" s="6" customFormat="1" ht="15" customHeight="1" x14ac:dyDescent="0.25">
      <c r="A97" s="310"/>
      <c r="B97" s="316"/>
      <c r="C97" s="311"/>
      <c r="D97" s="316"/>
      <c r="E97" s="316"/>
    </row>
    <row r="98" spans="1:5" s="6" customFormat="1" ht="15" customHeight="1" x14ac:dyDescent="0.25">
      <c r="A98" s="310"/>
      <c r="B98" s="316"/>
      <c r="C98" s="311"/>
      <c r="D98" s="316"/>
      <c r="E98" s="316"/>
    </row>
    <row r="99" spans="1:5" s="6" customFormat="1" ht="15" customHeight="1" x14ac:dyDescent="0.25">
      <c r="A99" s="310"/>
      <c r="B99" s="316"/>
      <c r="C99" s="311"/>
      <c r="D99" s="316"/>
      <c r="E99" s="316"/>
    </row>
    <row r="100" spans="1:5" s="6" customFormat="1" ht="15" customHeight="1" x14ac:dyDescent="0.25">
      <c r="A100" s="310"/>
      <c r="B100" s="316"/>
      <c r="C100" s="311"/>
      <c r="D100" s="316"/>
      <c r="E100" s="316"/>
    </row>
    <row r="101" spans="1:5" s="6" customFormat="1" ht="15" customHeight="1" x14ac:dyDescent="0.25">
      <c r="A101" s="310"/>
      <c r="B101" s="316"/>
      <c r="C101" s="311"/>
      <c r="D101" s="316"/>
      <c r="E101" s="316"/>
    </row>
    <row r="102" spans="1:5" s="6" customFormat="1" ht="15" customHeight="1" x14ac:dyDescent="0.25">
      <c r="A102" s="310"/>
      <c r="B102" s="316"/>
      <c r="C102" s="311"/>
      <c r="D102" s="316"/>
      <c r="E102" s="316"/>
    </row>
    <row r="103" spans="1:5" s="6" customFormat="1" ht="15" customHeight="1" x14ac:dyDescent="0.25">
      <c r="A103" s="310"/>
      <c r="B103" s="316"/>
      <c r="C103" s="311"/>
      <c r="D103" s="316"/>
      <c r="E103" s="316"/>
    </row>
    <row r="104" spans="1:5" s="6" customFormat="1" ht="15" customHeight="1" x14ac:dyDescent="0.25">
      <c r="A104" s="310"/>
      <c r="B104" s="316"/>
      <c r="C104" s="311"/>
      <c r="D104" s="316"/>
      <c r="E104" s="316"/>
    </row>
    <row r="105" spans="1:5" s="6" customFormat="1" ht="15" customHeight="1" x14ac:dyDescent="0.25">
      <c r="A105" s="310"/>
      <c r="B105" s="316"/>
      <c r="C105" s="311"/>
      <c r="D105" s="316"/>
      <c r="E105" s="316"/>
    </row>
    <row r="106" spans="1:5" s="6" customFormat="1" ht="15" customHeight="1" x14ac:dyDescent="0.25">
      <c r="A106" s="310"/>
      <c r="B106" s="316"/>
      <c r="C106" s="311"/>
      <c r="D106" s="316"/>
      <c r="E106" s="316"/>
    </row>
    <row r="107" spans="1:5" s="6" customFormat="1" ht="15" customHeight="1" x14ac:dyDescent="0.25">
      <c r="A107" s="310"/>
      <c r="B107" s="316"/>
      <c r="C107" s="311"/>
      <c r="D107" s="316"/>
      <c r="E107" s="316"/>
    </row>
    <row r="108" spans="1:5" s="6" customFormat="1" ht="15" customHeight="1" x14ac:dyDescent="0.25">
      <c r="A108" s="310"/>
      <c r="B108" s="316"/>
      <c r="C108" s="311"/>
      <c r="D108" s="316"/>
      <c r="E108" s="316"/>
    </row>
    <row r="109" spans="1:5" s="6" customFormat="1" ht="15" customHeight="1" x14ac:dyDescent="0.25">
      <c r="A109" s="310"/>
      <c r="B109" s="316"/>
      <c r="C109" s="311"/>
      <c r="D109" s="316"/>
      <c r="E109" s="316"/>
    </row>
    <row r="110" spans="1:5" s="6" customFormat="1" ht="15" customHeight="1" x14ac:dyDescent="0.25">
      <c r="A110" s="310"/>
      <c r="B110" s="316"/>
      <c r="C110" s="311"/>
      <c r="D110" s="316"/>
      <c r="E110" s="316"/>
    </row>
    <row r="111" spans="1:5" s="6" customFormat="1" ht="15" customHeight="1" x14ac:dyDescent="0.25">
      <c r="A111" s="310"/>
      <c r="B111" s="316"/>
      <c r="C111" s="311"/>
      <c r="D111" s="316"/>
      <c r="E111" s="316"/>
    </row>
    <row r="112" spans="1:5" s="6" customFormat="1" ht="15" customHeight="1" x14ac:dyDescent="0.25">
      <c r="A112" s="310"/>
      <c r="B112" s="316"/>
      <c r="C112" s="311"/>
      <c r="D112" s="316"/>
      <c r="E112" s="316"/>
    </row>
    <row r="113" spans="1:5" s="6" customFormat="1" ht="15" customHeight="1" x14ac:dyDescent="0.25">
      <c r="A113" s="310"/>
      <c r="B113" s="316"/>
      <c r="C113" s="311"/>
      <c r="D113" s="316"/>
      <c r="E113" s="316"/>
    </row>
    <row r="114" spans="1:5" s="6" customFormat="1" ht="15" customHeight="1" x14ac:dyDescent="0.25">
      <c r="A114" s="310"/>
      <c r="B114" s="316"/>
      <c r="C114" s="311"/>
      <c r="D114" s="316"/>
      <c r="E114" s="316"/>
    </row>
    <row r="115" spans="1:5" s="6" customFormat="1" ht="15" customHeight="1" x14ac:dyDescent="0.25">
      <c r="A115" s="310"/>
      <c r="B115" s="316"/>
      <c r="C115" s="311"/>
      <c r="D115" s="316"/>
      <c r="E115" s="316"/>
    </row>
    <row r="116" spans="1:5" s="6" customFormat="1" ht="15" customHeight="1" x14ac:dyDescent="0.25">
      <c r="A116" s="310"/>
      <c r="B116" s="316"/>
      <c r="C116" s="311"/>
      <c r="D116" s="316"/>
      <c r="E116" s="316"/>
    </row>
    <row r="117" spans="1:5" s="6" customFormat="1" ht="15" customHeight="1" x14ac:dyDescent="0.25">
      <c r="A117" s="310"/>
      <c r="B117" s="316"/>
      <c r="C117" s="311"/>
      <c r="D117" s="316"/>
      <c r="E117" s="316"/>
    </row>
    <row r="118" spans="1:5" s="6" customFormat="1" ht="15" customHeight="1" x14ac:dyDescent="0.25">
      <c r="A118" s="310"/>
      <c r="B118" s="316"/>
      <c r="C118" s="311"/>
      <c r="D118" s="316"/>
      <c r="E118" s="316"/>
    </row>
    <row r="119" spans="1:5" s="6" customFormat="1" ht="15" customHeight="1" x14ac:dyDescent="0.25">
      <c r="A119" s="310"/>
      <c r="B119" s="316"/>
      <c r="C119" s="311"/>
      <c r="D119" s="316"/>
      <c r="E119" s="316"/>
    </row>
    <row r="120" spans="1:5" s="6" customFormat="1" ht="15" customHeight="1" x14ac:dyDescent="0.25">
      <c r="A120" s="310"/>
      <c r="B120" s="316"/>
      <c r="C120" s="311"/>
      <c r="D120" s="316"/>
      <c r="E120" s="316"/>
    </row>
    <row r="121" spans="1:5" s="6" customFormat="1" ht="15" customHeight="1" x14ac:dyDescent="0.25">
      <c r="A121" s="310"/>
      <c r="B121" s="316"/>
      <c r="C121" s="311"/>
      <c r="D121" s="316"/>
      <c r="E121" s="316"/>
    </row>
    <row r="122" spans="1:5" s="6" customFormat="1" ht="15" customHeight="1" x14ac:dyDescent="0.25">
      <c r="A122" s="310"/>
      <c r="B122" s="316"/>
      <c r="C122" s="311"/>
      <c r="D122" s="316"/>
      <c r="E122" s="316"/>
    </row>
    <row r="123" spans="1:5" s="6" customFormat="1" ht="15" customHeight="1" x14ac:dyDescent="0.25">
      <c r="A123" s="310"/>
      <c r="B123" s="316"/>
      <c r="C123" s="311"/>
      <c r="D123" s="316"/>
      <c r="E123" s="316"/>
    </row>
    <row r="124" spans="1:5" s="6" customFormat="1" ht="15" customHeight="1" x14ac:dyDescent="0.25">
      <c r="A124" s="310"/>
      <c r="B124" s="316"/>
      <c r="C124" s="311"/>
      <c r="D124" s="316"/>
      <c r="E124" s="316"/>
    </row>
    <row r="125" spans="1:5" s="6" customFormat="1" ht="15" customHeight="1" x14ac:dyDescent="0.25">
      <c r="A125" s="310"/>
      <c r="B125" s="316"/>
      <c r="C125" s="311"/>
      <c r="D125" s="316"/>
      <c r="E125" s="316"/>
    </row>
    <row r="126" spans="1:5" s="6" customFormat="1" ht="15" customHeight="1" x14ac:dyDescent="0.25">
      <c r="A126" s="310"/>
      <c r="B126" s="316"/>
      <c r="C126" s="311"/>
      <c r="D126" s="316"/>
      <c r="E126" s="316"/>
    </row>
    <row r="127" spans="1:5" s="6" customFormat="1" ht="15" customHeight="1" x14ac:dyDescent="0.25">
      <c r="A127" s="310"/>
      <c r="B127" s="316"/>
      <c r="C127" s="311"/>
      <c r="D127" s="316"/>
      <c r="E127" s="316"/>
    </row>
    <row r="128" spans="1:5" s="6" customFormat="1" ht="15" customHeight="1" x14ac:dyDescent="0.25">
      <c r="A128" s="310"/>
      <c r="B128" s="316"/>
      <c r="C128" s="311"/>
      <c r="D128" s="316"/>
      <c r="E128" s="316"/>
    </row>
    <row r="129" spans="1:5" s="6" customFormat="1" ht="15" customHeight="1" x14ac:dyDescent="0.25">
      <c r="A129" s="310"/>
      <c r="B129" s="316"/>
      <c r="C129" s="311"/>
      <c r="D129" s="316"/>
      <c r="E129" s="316"/>
    </row>
    <row r="130" spans="1:5" s="6" customFormat="1" ht="15" customHeight="1" x14ac:dyDescent="0.25">
      <c r="A130" s="310"/>
      <c r="B130" s="316"/>
      <c r="C130" s="311"/>
      <c r="D130" s="316"/>
      <c r="E130" s="316"/>
    </row>
    <row r="131" spans="1:5" s="6" customFormat="1" ht="15" customHeight="1" x14ac:dyDescent="0.25">
      <c r="A131" s="310"/>
      <c r="B131" s="316"/>
      <c r="C131" s="311"/>
      <c r="D131" s="316"/>
      <c r="E131" s="316"/>
    </row>
    <row r="132" spans="1:5" s="6" customFormat="1" ht="15" customHeight="1" x14ac:dyDescent="0.25">
      <c r="A132" s="310"/>
      <c r="B132" s="316"/>
      <c r="C132" s="311"/>
      <c r="D132" s="316"/>
      <c r="E132" s="316"/>
    </row>
    <row r="133" spans="1:5" s="6" customFormat="1" ht="15" customHeight="1" x14ac:dyDescent="0.25">
      <c r="A133" s="310"/>
      <c r="B133" s="316"/>
      <c r="C133" s="311"/>
      <c r="D133" s="316"/>
      <c r="E133" s="316"/>
    </row>
    <row r="134" spans="1:5" s="6" customFormat="1" ht="15" customHeight="1" x14ac:dyDescent="0.25">
      <c r="A134" s="310"/>
      <c r="B134" s="316"/>
      <c r="C134" s="311"/>
      <c r="D134" s="316"/>
      <c r="E134" s="316"/>
    </row>
    <row r="135" spans="1:5" s="6" customFormat="1" ht="15" customHeight="1" x14ac:dyDescent="0.25">
      <c r="A135" s="310"/>
      <c r="B135" s="316"/>
      <c r="C135" s="311"/>
      <c r="D135" s="316"/>
      <c r="E135" s="316"/>
    </row>
    <row r="136" spans="1:5" s="6" customFormat="1" ht="15" customHeight="1" x14ac:dyDescent="0.25">
      <c r="A136" s="310"/>
      <c r="B136" s="316"/>
      <c r="C136" s="311"/>
      <c r="D136" s="316"/>
      <c r="E136" s="316"/>
    </row>
    <row r="137" spans="1:5" s="6" customFormat="1" ht="15" customHeight="1" x14ac:dyDescent="0.25">
      <c r="A137" s="310"/>
      <c r="B137" s="316"/>
      <c r="C137" s="311"/>
      <c r="D137" s="316"/>
      <c r="E137" s="316"/>
    </row>
    <row r="138" spans="1:5" s="6" customFormat="1" ht="15" customHeight="1" x14ac:dyDescent="0.25">
      <c r="A138" s="310"/>
      <c r="B138" s="316"/>
      <c r="C138" s="311"/>
      <c r="D138" s="316"/>
      <c r="E138" s="316"/>
    </row>
    <row r="139" spans="1:5" s="6" customFormat="1" ht="15" customHeight="1" x14ac:dyDescent="0.25">
      <c r="A139" s="310"/>
      <c r="B139" s="316"/>
      <c r="C139" s="311"/>
      <c r="D139" s="316"/>
      <c r="E139" s="316"/>
    </row>
    <row r="140" spans="1:5" s="6" customFormat="1" ht="15" customHeight="1" x14ac:dyDescent="0.25">
      <c r="A140" s="310"/>
      <c r="B140" s="316"/>
      <c r="C140" s="311"/>
      <c r="D140" s="316"/>
      <c r="E140" s="316"/>
    </row>
    <row r="141" spans="1:5" s="6" customFormat="1" ht="15" customHeight="1" x14ac:dyDescent="0.25">
      <c r="A141" s="310"/>
      <c r="B141" s="316"/>
      <c r="C141" s="311"/>
      <c r="D141" s="316"/>
      <c r="E141" s="316"/>
    </row>
    <row r="142" spans="1:5" s="6" customFormat="1" ht="15" customHeight="1" x14ac:dyDescent="0.25">
      <c r="A142" s="310"/>
      <c r="B142" s="316"/>
      <c r="C142" s="311"/>
      <c r="D142" s="316"/>
      <c r="E142" s="316"/>
    </row>
    <row r="143" spans="1:5" s="6" customFormat="1" ht="15" customHeight="1" x14ac:dyDescent="0.25">
      <c r="A143" s="310"/>
      <c r="B143" s="316"/>
      <c r="C143" s="311"/>
      <c r="D143" s="316"/>
      <c r="E143" s="316"/>
    </row>
    <row r="144" spans="1:5" s="6" customFormat="1" ht="15" customHeight="1" x14ac:dyDescent="0.25">
      <c r="A144" s="310"/>
      <c r="B144" s="316"/>
      <c r="C144" s="311"/>
      <c r="D144" s="316"/>
      <c r="E144" s="316"/>
    </row>
    <row r="145" spans="1:5" s="6" customFormat="1" ht="15" customHeight="1" x14ac:dyDescent="0.25">
      <c r="A145" s="310"/>
      <c r="B145" s="316"/>
      <c r="C145" s="311"/>
      <c r="D145" s="316"/>
      <c r="E145" s="316"/>
    </row>
    <row r="146" spans="1:5" s="6" customFormat="1" ht="15" customHeight="1" x14ac:dyDescent="0.25">
      <c r="A146" s="310"/>
      <c r="B146" s="316"/>
      <c r="C146" s="311"/>
      <c r="D146" s="316"/>
      <c r="E146" s="316"/>
    </row>
    <row r="147" spans="1:5" s="6" customFormat="1" ht="15" customHeight="1" x14ac:dyDescent="0.25">
      <c r="A147" s="310"/>
      <c r="B147" s="316"/>
      <c r="C147" s="311"/>
      <c r="D147" s="316"/>
      <c r="E147" s="316"/>
    </row>
    <row r="148" spans="1:5" s="6" customFormat="1" ht="15" customHeight="1" x14ac:dyDescent="0.25">
      <c r="A148" s="310"/>
      <c r="B148" s="316"/>
      <c r="C148" s="311"/>
      <c r="D148" s="316"/>
      <c r="E148" s="316"/>
    </row>
    <row r="149" spans="1:5" s="6" customFormat="1" ht="15" customHeight="1" x14ac:dyDescent="0.25">
      <c r="A149" s="310"/>
      <c r="B149" s="316"/>
      <c r="C149" s="311"/>
      <c r="D149" s="316"/>
      <c r="E149" s="316"/>
    </row>
    <row r="150" spans="1:5" s="6" customFormat="1" ht="15" customHeight="1" x14ac:dyDescent="0.25">
      <c r="A150" s="310"/>
      <c r="B150" s="316"/>
      <c r="C150" s="311"/>
      <c r="D150" s="316"/>
      <c r="E150" s="316"/>
    </row>
    <row r="151" spans="1:5" s="6" customFormat="1" ht="15" customHeight="1" x14ac:dyDescent="0.25">
      <c r="A151" s="310"/>
      <c r="B151" s="316"/>
      <c r="C151" s="311"/>
      <c r="D151" s="316"/>
      <c r="E151" s="316"/>
    </row>
    <row r="152" spans="1:5" s="6" customFormat="1" ht="15" customHeight="1" x14ac:dyDescent="0.25">
      <c r="A152" s="310"/>
      <c r="B152" s="316"/>
      <c r="C152" s="311"/>
      <c r="D152" s="316"/>
      <c r="E152" s="316"/>
    </row>
    <row r="153" spans="1:5" s="6" customFormat="1" ht="15" customHeight="1" x14ac:dyDescent="0.25">
      <c r="A153" s="310"/>
      <c r="B153" s="316"/>
      <c r="C153" s="311"/>
      <c r="D153" s="316"/>
      <c r="E153" s="316"/>
    </row>
    <row r="154" spans="1:5" s="6" customFormat="1" ht="15" customHeight="1" x14ac:dyDescent="0.25">
      <c r="A154" s="310"/>
      <c r="B154" s="316"/>
      <c r="C154" s="311"/>
      <c r="D154" s="316"/>
      <c r="E154" s="316"/>
    </row>
    <row r="155" spans="1:5" s="6" customFormat="1" ht="15" customHeight="1" x14ac:dyDescent="0.25">
      <c r="A155" s="310"/>
      <c r="B155" s="316"/>
      <c r="C155" s="311"/>
      <c r="D155" s="316"/>
      <c r="E155" s="316"/>
    </row>
    <row r="156" spans="1:5" s="6" customFormat="1" ht="15" customHeight="1" x14ac:dyDescent="0.25">
      <c r="A156" s="310"/>
      <c r="B156" s="316"/>
      <c r="C156" s="311"/>
      <c r="D156" s="316"/>
      <c r="E156" s="316"/>
    </row>
    <row r="157" spans="1:5" s="6" customFormat="1" ht="15" customHeight="1" x14ac:dyDescent="0.25">
      <c r="A157" s="310"/>
      <c r="B157" s="316"/>
      <c r="C157" s="311"/>
      <c r="D157" s="316"/>
      <c r="E157" s="316"/>
    </row>
    <row r="158" spans="1:5" s="6" customFormat="1" ht="15" customHeight="1" x14ac:dyDescent="0.25">
      <c r="A158" s="310"/>
      <c r="B158" s="316"/>
      <c r="C158" s="311"/>
      <c r="D158" s="316"/>
      <c r="E158" s="316"/>
    </row>
    <row r="159" spans="1:5" s="6" customFormat="1" ht="15" customHeight="1" x14ac:dyDescent="0.25">
      <c r="A159" s="310"/>
      <c r="B159" s="316"/>
      <c r="C159" s="311"/>
      <c r="D159" s="316"/>
      <c r="E159" s="316"/>
    </row>
    <row r="160" spans="1:5" s="6" customFormat="1" ht="15" customHeight="1" x14ac:dyDescent="0.25">
      <c r="A160" s="310"/>
      <c r="B160" s="316"/>
      <c r="C160" s="311"/>
      <c r="D160" s="316"/>
      <c r="E160" s="316"/>
    </row>
    <row r="161" spans="1:5" s="6" customFormat="1" ht="15" customHeight="1" x14ac:dyDescent="0.25">
      <c r="A161" s="310"/>
      <c r="B161" s="316"/>
      <c r="C161" s="311"/>
      <c r="D161" s="316"/>
      <c r="E161" s="316"/>
    </row>
    <row r="162" spans="1:5" s="6" customFormat="1" ht="15" customHeight="1" x14ac:dyDescent="0.25">
      <c r="A162" s="310"/>
      <c r="B162" s="316"/>
      <c r="C162" s="311"/>
      <c r="D162" s="316"/>
      <c r="E162" s="316"/>
    </row>
    <row r="163" spans="1:5" s="6" customFormat="1" ht="15" customHeight="1" x14ac:dyDescent="0.25">
      <c r="A163" s="310"/>
      <c r="B163" s="316"/>
      <c r="C163" s="311"/>
      <c r="D163" s="316"/>
      <c r="E163" s="316"/>
    </row>
    <row r="164" spans="1:5" s="6" customFormat="1" ht="15" customHeight="1" x14ac:dyDescent="0.25">
      <c r="A164" s="310"/>
      <c r="B164" s="316"/>
      <c r="C164" s="311"/>
      <c r="D164" s="316"/>
      <c r="E164" s="316"/>
    </row>
    <row r="165" spans="1:5" s="6" customFormat="1" ht="15" customHeight="1" x14ac:dyDescent="0.25">
      <c r="A165" s="310"/>
      <c r="B165" s="316"/>
      <c r="C165" s="311"/>
      <c r="D165" s="316"/>
      <c r="E165" s="316"/>
    </row>
    <row r="166" spans="1:5" s="6" customFormat="1" ht="15" customHeight="1" x14ac:dyDescent="0.25">
      <c r="A166" s="310"/>
      <c r="B166" s="316"/>
      <c r="C166" s="311"/>
      <c r="D166" s="316"/>
      <c r="E166" s="316"/>
    </row>
    <row r="167" spans="1:5" s="6" customFormat="1" ht="15" customHeight="1" x14ac:dyDescent="0.25">
      <c r="A167" s="310"/>
      <c r="B167" s="316"/>
      <c r="C167" s="311"/>
      <c r="D167" s="316"/>
      <c r="E167" s="316"/>
    </row>
    <row r="168" spans="1:5" s="6" customFormat="1" ht="15" customHeight="1" x14ac:dyDescent="0.25">
      <c r="A168" s="310"/>
      <c r="B168" s="316"/>
      <c r="C168" s="311"/>
      <c r="D168" s="316"/>
      <c r="E168" s="316"/>
    </row>
    <row r="169" spans="1:5" s="6" customFormat="1" ht="15" customHeight="1" x14ac:dyDescent="0.25">
      <c r="A169" s="310"/>
      <c r="B169" s="316"/>
      <c r="C169" s="311"/>
      <c r="D169" s="316"/>
      <c r="E169" s="316"/>
    </row>
    <row r="170" spans="1:5" s="6" customFormat="1" ht="15" customHeight="1" x14ac:dyDescent="0.25">
      <c r="A170" s="310"/>
      <c r="B170" s="316"/>
      <c r="C170" s="311"/>
      <c r="D170" s="316"/>
      <c r="E170" s="316"/>
    </row>
    <row r="171" spans="1:5" s="6" customFormat="1" ht="15" customHeight="1" x14ac:dyDescent="0.25">
      <c r="A171" s="310"/>
      <c r="B171" s="316"/>
      <c r="C171" s="311"/>
      <c r="D171" s="316"/>
      <c r="E171" s="316"/>
    </row>
    <row r="172" spans="1:5" s="6" customFormat="1" ht="15" customHeight="1" x14ac:dyDescent="0.25">
      <c r="A172" s="310"/>
      <c r="B172" s="316"/>
      <c r="C172" s="311"/>
      <c r="D172" s="316"/>
      <c r="E172" s="316"/>
    </row>
    <row r="173" spans="1:5" s="6" customFormat="1" ht="15" customHeight="1" x14ac:dyDescent="0.25">
      <c r="A173" s="310"/>
      <c r="B173" s="316"/>
      <c r="C173" s="311"/>
      <c r="D173" s="316"/>
      <c r="E173" s="316"/>
    </row>
    <row r="174" spans="1:5" s="6" customFormat="1" ht="15" customHeight="1" x14ac:dyDescent="0.25">
      <c r="A174" s="310"/>
      <c r="B174" s="316"/>
      <c r="C174" s="311"/>
      <c r="D174" s="316"/>
      <c r="E174" s="316"/>
    </row>
    <row r="175" spans="1:5" s="6" customFormat="1" ht="15" customHeight="1" x14ac:dyDescent="0.25">
      <c r="A175" s="310"/>
      <c r="B175" s="316"/>
      <c r="C175" s="311"/>
      <c r="D175" s="316"/>
      <c r="E175" s="316"/>
    </row>
    <row r="176" spans="1:5" s="6" customFormat="1" ht="15" customHeight="1" x14ac:dyDescent="0.25">
      <c r="A176" s="310"/>
      <c r="B176" s="316"/>
      <c r="C176" s="311"/>
      <c r="D176" s="316"/>
      <c r="E176" s="316"/>
    </row>
    <row r="177" spans="1:5" s="6" customFormat="1" ht="15" customHeight="1" x14ac:dyDescent="0.25">
      <c r="A177" s="310"/>
      <c r="B177" s="316"/>
      <c r="C177" s="311"/>
      <c r="D177" s="316"/>
      <c r="E177" s="316"/>
    </row>
    <row r="178" spans="1:5" s="6" customFormat="1" ht="15" customHeight="1" x14ac:dyDescent="0.25">
      <c r="A178" s="310"/>
      <c r="B178" s="316"/>
      <c r="C178" s="311"/>
      <c r="D178" s="316"/>
      <c r="E178" s="316"/>
    </row>
    <row r="179" spans="1:5" s="6" customFormat="1" ht="15" customHeight="1" x14ac:dyDescent="0.25">
      <c r="A179" s="310"/>
      <c r="B179" s="316"/>
      <c r="C179" s="311"/>
      <c r="D179" s="316"/>
      <c r="E179" s="316"/>
    </row>
    <row r="180" spans="1:5" s="6" customFormat="1" ht="15" customHeight="1" x14ac:dyDescent="0.25">
      <c r="A180" s="310"/>
      <c r="B180" s="316"/>
      <c r="C180" s="311"/>
      <c r="D180" s="316"/>
      <c r="E180" s="316"/>
    </row>
    <row r="181" spans="1:5" s="6" customFormat="1" ht="15" customHeight="1" x14ac:dyDescent="0.25">
      <c r="A181" s="310"/>
      <c r="B181" s="316"/>
      <c r="C181" s="311"/>
      <c r="D181" s="316"/>
      <c r="E181" s="316"/>
    </row>
    <row r="182" spans="1:5" s="6" customFormat="1" ht="15" customHeight="1" x14ac:dyDescent="0.25">
      <c r="A182" s="310"/>
      <c r="B182" s="316"/>
      <c r="C182" s="311"/>
      <c r="D182" s="316"/>
      <c r="E182" s="316"/>
    </row>
    <row r="183" spans="1:5" s="6" customFormat="1" ht="15" customHeight="1" x14ac:dyDescent="0.25">
      <c r="A183" s="310"/>
      <c r="B183" s="316"/>
      <c r="C183" s="311"/>
      <c r="D183" s="316"/>
      <c r="E183" s="316"/>
    </row>
    <row r="184" spans="1:5" s="6" customFormat="1" ht="15" customHeight="1" x14ac:dyDescent="0.25">
      <c r="A184" s="310"/>
      <c r="B184" s="316"/>
      <c r="C184" s="311"/>
      <c r="D184" s="316"/>
      <c r="E184" s="316"/>
    </row>
    <row r="185" spans="1:5" s="6" customFormat="1" ht="15" customHeight="1" x14ac:dyDescent="0.25">
      <c r="A185" s="310"/>
      <c r="B185" s="316"/>
      <c r="C185" s="311"/>
      <c r="D185" s="316"/>
      <c r="E185" s="316"/>
    </row>
    <row r="186" spans="1:5" s="6" customFormat="1" ht="15" customHeight="1" x14ac:dyDescent="0.25">
      <c r="A186" s="310"/>
      <c r="B186" s="316"/>
      <c r="C186" s="311"/>
      <c r="D186" s="316"/>
      <c r="E186" s="316"/>
    </row>
    <row r="187" spans="1:5" s="6" customFormat="1" ht="15" customHeight="1" x14ac:dyDescent="0.25">
      <c r="A187" s="310"/>
      <c r="B187" s="316"/>
      <c r="C187" s="311"/>
      <c r="D187" s="316"/>
      <c r="E187" s="316"/>
    </row>
    <row r="188" spans="1:5" s="6" customFormat="1" ht="15" customHeight="1" x14ac:dyDescent="0.25">
      <c r="A188" s="310"/>
      <c r="B188" s="316"/>
      <c r="C188" s="311"/>
      <c r="D188" s="316"/>
      <c r="E188" s="316"/>
    </row>
    <row r="189" spans="1:5" s="6" customFormat="1" ht="15" customHeight="1" x14ac:dyDescent="0.25">
      <c r="A189" s="310"/>
      <c r="B189" s="316"/>
      <c r="C189" s="311"/>
      <c r="D189" s="316"/>
      <c r="E189" s="316"/>
    </row>
    <row r="190" spans="1:5" s="6" customFormat="1" ht="15" customHeight="1" x14ac:dyDescent="0.25">
      <c r="A190" s="310"/>
      <c r="B190" s="316"/>
      <c r="C190" s="311"/>
      <c r="D190" s="316"/>
      <c r="E190" s="316"/>
    </row>
    <row r="191" spans="1:5" s="6" customFormat="1" ht="15" customHeight="1" x14ac:dyDescent="0.25">
      <c r="A191" s="310"/>
      <c r="B191" s="316"/>
      <c r="C191" s="311"/>
      <c r="D191" s="316"/>
      <c r="E191" s="316"/>
    </row>
    <row r="192" spans="1:5" s="6" customFormat="1" ht="15" customHeight="1" x14ac:dyDescent="0.25">
      <c r="A192" s="310"/>
      <c r="B192" s="316"/>
      <c r="C192" s="311"/>
      <c r="D192" s="316"/>
      <c r="E192" s="316"/>
    </row>
    <row r="193" spans="1:5" s="6" customFormat="1" ht="15" customHeight="1" x14ac:dyDescent="0.25">
      <c r="A193" s="310"/>
      <c r="B193" s="316"/>
      <c r="C193" s="311"/>
      <c r="D193" s="316"/>
      <c r="E193" s="316"/>
    </row>
    <row r="194" spans="1:5" s="6" customFormat="1" ht="15" customHeight="1" x14ac:dyDescent="0.25">
      <c r="A194" s="310"/>
      <c r="B194" s="316"/>
      <c r="C194" s="311"/>
      <c r="D194" s="316"/>
      <c r="E194" s="316"/>
    </row>
    <row r="195" spans="1:5" s="6" customFormat="1" ht="15" customHeight="1" x14ac:dyDescent="0.25">
      <c r="A195" s="310"/>
      <c r="B195" s="316"/>
      <c r="C195" s="311"/>
      <c r="D195" s="316"/>
      <c r="E195" s="316"/>
    </row>
    <row r="196" spans="1:5" s="6" customFormat="1" ht="15" customHeight="1" x14ac:dyDescent="0.25">
      <c r="A196" s="310"/>
      <c r="B196" s="316"/>
      <c r="C196" s="311"/>
      <c r="D196" s="316"/>
      <c r="E196" s="316"/>
    </row>
    <row r="197" spans="1:5" s="6" customFormat="1" ht="15" customHeight="1" x14ac:dyDescent="0.25">
      <c r="A197" s="310"/>
      <c r="B197" s="316"/>
      <c r="C197" s="311"/>
      <c r="D197" s="316"/>
      <c r="E197" s="316"/>
    </row>
    <row r="198" spans="1:5" s="6" customFormat="1" ht="15" customHeight="1" x14ac:dyDescent="0.25">
      <c r="A198" s="310"/>
      <c r="B198" s="316"/>
      <c r="C198" s="311"/>
      <c r="D198" s="316"/>
      <c r="E198" s="316"/>
    </row>
    <row r="199" spans="1:5" s="6" customFormat="1" ht="15" customHeight="1" x14ac:dyDescent="0.25">
      <c r="A199" s="310"/>
      <c r="B199" s="316"/>
      <c r="C199" s="311"/>
      <c r="D199" s="316"/>
      <c r="E199" s="316"/>
    </row>
    <row r="200" spans="1:5" s="6" customFormat="1" ht="15" customHeight="1" x14ac:dyDescent="0.25">
      <c r="A200" s="310"/>
      <c r="B200" s="316"/>
      <c r="C200" s="311"/>
      <c r="D200" s="316"/>
      <c r="E200" s="316"/>
    </row>
    <row r="201" spans="1:5" s="6" customFormat="1" ht="15" customHeight="1" x14ac:dyDescent="0.25">
      <c r="A201" s="310"/>
      <c r="B201" s="316"/>
      <c r="C201" s="311"/>
      <c r="D201" s="316"/>
      <c r="E201" s="316"/>
    </row>
    <row r="202" spans="1:5" s="6" customFormat="1" ht="15" customHeight="1" x14ac:dyDescent="0.25">
      <c r="A202" s="310"/>
      <c r="B202" s="316"/>
      <c r="C202" s="311"/>
      <c r="D202" s="316"/>
      <c r="E202" s="316"/>
    </row>
    <row r="203" spans="1:5" s="6" customFormat="1" ht="15" customHeight="1" x14ac:dyDescent="0.25">
      <c r="A203" s="310"/>
      <c r="B203" s="316"/>
      <c r="C203" s="311"/>
      <c r="D203" s="316"/>
      <c r="E203" s="316"/>
    </row>
    <row r="204" spans="1:5" s="6" customFormat="1" ht="15" customHeight="1" x14ac:dyDescent="0.25">
      <c r="A204" s="310"/>
      <c r="B204" s="316"/>
      <c r="C204" s="311"/>
      <c r="D204" s="316"/>
      <c r="E204" s="316"/>
    </row>
    <row r="205" spans="1:5" s="6" customFormat="1" ht="15" customHeight="1" x14ac:dyDescent="0.25">
      <c r="A205" s="310"/>
      <c r="B205" s="316"/>
      <c r="C205" s="311"/>
      <c r="D205" s="316"/>
      <c r="E205" s="316"/>
    </row>
    <row r="206" spans="1:5" s="6" customFormat="1" ht="15" customHeight="1" x14ac:dyDescent="0.25">
      <c r="A206" s="310"/>
      <c r="B206" s="316"/>
      <c r="C206" s="311"/>
      <c r="D206" s="316"/>
      <c r="E206" s="316"/>
    </row>
    <row r="207" spans="1:5" s="6" customFormat="1" ht="15" customHeight="1" x14ac:dyDescent="0.25">
      <c r="A207" s="310"/>
      <c r="B207" s="316"/>
      <c r="C207" s="311"/>
      <c r="D207" s="316"/>
      <c r="E207" s="316"/>
    </row>
    <row r="208" spans="1:5" s="6" customFormat="1" ht="15" customHeight="1" x14ac:dyDescent="0.25">
      <c r="A208" s="310"/>
      <c r="B208" s="316"/>
      <c r="C208" s="311"/>
      <c r="D208" s="316"/>
      <c r="E208" s="316"/>
    </row>
    <row r="209" spans="1:5" s="6" customFormat="1" ht="15" customHeight="1" x14ac:dyDescent="0.25">
      <c r="A209" s="310"/>
      <c r="B209" s="316"/>
      <c r="C209" s="311"/>
      <c r="D209" s="316"/>
      <c r="E209" s="316"/>
    </row>
    <row r="210" spans="1:5" s="6" customFormat="1" ht="15" customHeight="1" x14ac:dyDescent="0.25">
      <c r="A210" s="310"/>
      <c r="B210" s="316"/>
      <c r="C210" s="311"/>
      <c r="D210" s="316"/>
      <c r="E210" s="316"/>
    </row>
    <row r="211" spans="1:5" s="6" customFormat="1" ht="15" customHeight="1" x14ac:dyDescent="0.25">
      <c r="A211" s="310"/>
      <c r="B211" s="316"/>
      <c r="C211" s="311"/>
      <c r="D211" s="316"/>
      <c r="E211" s="316"/>
    </row>
    <row r="212" spans="1:5" s="6" customFormat="1" ht="15" customHeight="1" x14ac:dyDescent="0.25">
      <c r="A212" s="310"/>
      <c r="B212" s="316"/>
      <c r="C212" s="311"/>
      <c r="D212" s="316"/>
      <c r="E212" s="316"/>
    </row>
    <row r="213" spans="1:5" s="6" customFormat="1" ht="15" customHeight="1" x14ac:dyDescent="0.25">
      <c r="A213" s="310"/>
      <c r="B213" s="316"/>
      <c r="C213" s="311"/>
      <c r="D213" s="316"/>
      <c r="E213" s="316"/>
    </row>
    <row r="214" spans="1:5" s="6" customFormat="1" ht="15" customHeight="1" x14ac:dyDescent="0.25">
      <c r="A214" s="310"/>
      <c r="B214" s="316"/>
      <c r="C214" s="311"/>
      <c r="D214" s="316"/>
      <c r="E214" s="316"/>
    </row>
    <row r="215" spans="1:5" s="6" customFormat="1" ht="15" customHeight="1" x14ac:dyDescent="0.25">
      <c r="A215" s="310"/>
      <c r="B215" s="316"/>
      <c r="C215" s="311"/>
      <c r="D215" s="316"/>
      <c r="E215" s="316"/>
    </row>
    <row r="216" spans="1:5" s="6" customFormat="1" ht="15" customHeight="1" x14ac:dyDescent="0.25">
      <c r="A216" s="310"/>
      <c r="B216" s="316"/>
      <c r="C216" s="311"/>
      <c r="D216" s="316"/>
      <c r="E216" s="316"/>
    </row>
    <row r="217" spans="1:5" s="6" customFormat="1" ht="15" customHeight="1" x14ac:dyDescent="0.25">
      <c r="A217" s="310"/>
      <c r="B217" s="316"/>
      <c r="C217" s="311"/>
      <c r="D217" s="316"/>
      <c r="E217" s="316"/>
    </row>
    <row r="218" spans="1:5" s="6" customFormat="1" ht="15" customHeight="1" x14ac:dyDescent="0.25">
      <c r="A218" s="310"/>
      <c r="B218" s="316"/>
      <c r="C218" s="311"/>
      <c r="D218" s="316"/>
      <c r="E218" s="316"/>
    </row>
    <row r="219" spans="1:5" s="6" customFormat="1" ht="15" customHeight="1" x14ac:dyDescent="0.25">
      <c r="A219" s="310"/>
      <c r="B219" s="316"/>
      <c r="C219" s="311"/>
      <c r="D219" s="316"/>
      <c r="E219" s="316"/>
    </row>
    <row r="220" spans="1:5" s="6" customFormat="1" ht="15" customHeight="1" x14ac:dyDescent="0.25">
      <c r="A220" s="310"/>
      <c r="B220" s="316"/>
      <c r="C220" s="311"/>
      <c r="D220" s="316"/>
      <c r="E220" s="316"/>
    </row>
    <row r="221" spans="1:5" s="6" customFormat="1" ht="15" customHeight="1" x14ac:dyDescent="0.25">
      <c r="A221" s="310"/>
      <c r="B221" s="316"/>
      <c r="C221" s="311"/>
      <c r="D221" s="316"/>
      <c r="E221" s="316"/>
    </row>
    <row r="222" spans="1:5" s="6" customFormat="1" ht="15" customHeight="1" x14ac:dyDescent="0.25">
      <c r="A222" s="310"/>
      <c r="B222" s="316"/>
      <c r="C222" s="311"/>
      <c r="D222" s="316"/>
      <c r="E222" s="316"/>
    </row>
    <row r="223" spans="1:5" s="6" customFormat="1" ht="15" customHeight="1" x14ac:dyDescent="0.25">
      <c r="A223" s="310"/>
      <c r="B223" s="316"/>
      <c r="C223" s="311"/>
      <c r="D223" s="316"/>
      <c r="E223" s="316"/>
    </row>
    <row r="224" spans="1:5" s="6" customFormat="1" ht="15" customHeight="1" x14ac:dyDescent="0.25">
      <c r="A224" s="310"/>
      <c r="B224" s="316"/>
      <c r="C224" s="311"/>
      <c r="D224" s="316"/>
      <c r="E224" s="316"/>
    </row>
    <row r="225" spans="1:5" s="6" customFormat="1" ht="15" customHeight="1" x14ac:dyDescent="0.25">
      <c r="A225" s="310"/>
      <c r="B225" s="316"/>
      <c r="C225" s="311"/>
      <c r="D225" s="316"/>
      <c r="E225" s="316"/>
    </row>
    <row r="226" spans="1:5" s="6" customFormat="1" ht="15" customHeight="1" x14ac:dyDescent="0.25">
      <c r="A226" s="310"/>
      <c r="B226" s="316"/>
      <c r="C226" s="311"/>
      <c r="D226" s="316"/>
      <c r="E226" s="316"/>
    </row>
    <row r="227" spans="1:5" s="6" customFormat="1" ht="15" customHeight="1" x14ac:dyDescent="0.25">
      <c r="A227" s="310"/>
      <c r="B227" s="316"/>
      <c r="C227" s="311"/>
      <c r="D227" s="316"/>
      <c r="E227" s="316"/>
    </row>
    <row r="228" spans="1:5" s="6" customFormat="1" ht="15" customHeight="1" x14ac:dyDescent="0.25">
      <c r="A228" s="310"/>
      <c r="B228" s="316"/>
      <c r="C228" s="311"/>
      <c r="D228" s="316"/>
      <c r="E228" s="316"/>
    </row>
    <row r="229" spans="1:5" s="6" customFormat="1" ht="15" customHeight="1" x14ac:dyDescent="0.25">
      <c r="A229" s="310"/>
      <c r="B229" s="316"/>
      <c r="C229" s="311"/>
      <c r="D229" s="316"/>
      <c r="E229" s="316"/>
    </row>
    <row r="230" spans="1:5" s="6" customFormat="1" ht="15" customHeight="1" x14ac:dyDescent="0.25">
      <c r="A230" s="310"/>
      <c r="B230" s="316"/>
      <c r="C230" s="311"/>
      <c r="D230" s="316"/>
      <c r="E230" s="316"/>
    </row>
    <row r="231" spans="1:5" s="6" customFormat="1" ht="15" customHeight="1" x14ac:dyDescent="0.25">
      <c r="A231" s="310"/>
      <c r="B231" s="316"/>
      <c r="C231" s="311"/>
      <c r="D231" s="316"/>
      <c r="E231" s="316"/>
    </row>
    <row r="232" spans="1:5" s="6" customFormat="1" ht="15" customHeight="1" x14ac:dyDescent="0.25">
      <c r="A232" s="310"/>
      <c r="B232" s="316"/>
      <c r="C232" s="311"/>
      <c r="D232" s="316"/>
      <c r="E232" s="316"/>
    </row>
    <row r="233" spans="1:5" s="6" customFormat="1" ht="15" customHeight="1" x14ac:dyDescent="0.25">
      <c r="A233" s="310"/>
      <c r="B233" s="316"/>
      <c r="C233" s="311"/>
      <c r="D233" s="316"/>
      <c r="E233" s="316"/>
    </row>
    <row r="234" spans="1:5" s="6" customFormat="1" ht="15" customHeight="1" x14ac:dyDescent="0.25">
      <c r="A234" s="310"/>
      <c r="B234" s="316"/>
      <c r="C234" s="311"/>
      <c r="D234" s="316"/>
      <c r="E234" s="316"/>
    </row>
    <row r="235" spans="1:5" s="6" customFormat="1" ht="15" customHeight="1" x14ac:dyDescent="0.25">
      <c r="A235" s="310"/>
      <c r="B235" s="316"/>
      <c r="C235" s="311"/>
      <c r="D235" s="316"/>
      <c r="E235" s="316"/>
    </row>
    <row r="236" spans="1:5" s="6" customFormat="1" ht="15" customHeight="1" x14ac:dyDescent="0.25">
      <c r="A236" s="310"/>
      <c r="B236" s="316"/>
      <c r="C236" s="311"/>
      <c r="D236" s="316"/>
      <c r="E236" s="316"/>
    </row>
    <row r="237" spans="1:5" s="6" customFormat="1" ht="15" customHeight="1" x14ac:dyDescent="0.25">
      <c r="A237" s="310"/>
      <c r="B237" s="316"/>
      <c r="C237" s="311"/>
      <c r="D237" s="316"/>
      <c r="E237" s="316"/>
    </row>
    <row r="238" spans="1:5" s="6" customFormat="1" ht="15" customHeight="1" x14ac:dyDescent="0.25">
      <c r="A238" s="310"/>
      <c r="B238" s="316"/>
      <c r="C238" s="311"/>
      <c r="D238" s="316"/>
      <c r="E238" s="316"/>
    </row>
    <row r="239" spans="1:5" s="6" customFormat="1" ht="15" customHeight="1" x14ac:dyDescent="0.25">
      <c r="A239" s="310"/>
      <c r="B239" s="316"/>
      <c r="C239" s="311"/>
      <c r="D239" s="316"/>
      <c r="E239" s="316"/>
    </row>
    <row r="240" spans="1:5" s="6" customFormat="1" ht="15" customHeight="1" x14ac:dyDescent="0.25">
      <c r="A240" s="310"/>
      <c r="B240" s="316"/>
      <c r="C240" s="311"/>
      <c r="D240" s="316"/>
      <c r="E240" s="316"/>
    </row>
    <row r="241" spans="1:5" s="6" customFormat="1" ht="15" customHeight="1" x14ac:dyDescent="0.25">
      <c r="A241" s="310"/>
      <c r="B241" s="316"/>
      <c r="C241" s="311"/>
      <c r="D241" s="316"/>
      <c r="E241" s="316"/>
    </row>
    <row r="242" spans="1:5" s="6" customFormat="1" ht="15" customHeight="1" x14ac:dyDescent="0.25">
      <c r="A242" s="310"/>
      <c r="B242" s="316"/>
      <c r="C242" s="311"/>
      <c r="D242" s="316"/>
      <c r="E242" s="316"/>
    </row>
    <row r="243" spans="1:5" s="6" customFormat="1" ht="15" customHeight="1" x14ac:dyDescent="0.25">
      <c r="A243" s="310"/>
      <c r="B243" s="316"/>
      <c r="C243" s="311"/>
      <c r="D243" s="316"/>
      <c r="E243" s="316"/>
    </row>
    <row r="244" spans="1:5" s="6" customFormat="1" ht="15" customHeight="1" x14ac:dyDescent="0.25">
      <c r="A244" s="310"/>
      <c r="B244" s="316"/>
      <c r="C244" s="311"/>
      <c r="D244" s="316"/>
      <c r="E244" s="316"/>
    </row>
    <row r="245" spans="1:5" s="6" customFormat="1" ht="15" customHeight="1" x14ac:dyDescent="0.25">
      <c r="A245" s="310"/>
      <c r="B245" s="316"/>
      <c r="C245" s="311"/>
      <c r="D245" s="316"/>
      <c r="E245" s="316"/>
    </row>
    <row r="246" spans="1:5" s="6" customFormat="1" ht="15" customHeight="1" x14ac:dyDescent="0.25">
      <c r="A246" s="310"/>
      <c r="B246" s="316"/>
      <c r="C246" s="311"/>
      <c r="D246" s="316"/>
      <c r="E246" s="316"/>
    </row>
    <row r="247" spans="1:5" s="6" customFormat="1" ht="15" customHeight="1" x14ac:dyDescent="0.25">
      <c r="A247" s="310"/>
      <c r="B247" s="316"/>
      <c r="C247" s="311"/>
      <c r="D247" s="316"/>
      <c r="E247" s="316"/>
    </row>
    <row r="248" spans="1:5" s="6" customFormat="1" ht="15" customHeight="1" x14ac:dyDescent="0.25">
      <c r="A248" s="310"/>
      <c r="B248" s="316"/>
      <c r="C248" s="311"/>
      <c r="D248" s="316"/>
      <c r="E248" s="316"/>
    </row>
    <row r="249" spans="1:5" s="6" customFormat="1" ht="15" customHeight="1" x14ac:dyDescent="0.25">
      <c r="A249" s="310"/>
      <c r="B249" s="316"/>
      <c r="C249" s="311"/>
      <c r="D249" s="316"/>
      <c r="E249" s="316"/>
    </row>
    <row r="250" spans="1:5" s="6" customFormat="1" ht="15" customHeight="1" x14ac:dyDescent="0.25">
      <c r="A250" s="310"/>
      <c r="B250" s="316"/>
      <c r="C250" s="311"/>
      <c r="D250" s="316"/>
      <c r="E250" s="316"/>
    </row>
    <row r="251" spans="1:5" s="6" customFormat="1" ht="15" customHeight="1" x14ac:dyDescent="0.25">
      <c r="A251" s="310"/>
      <c r="B251" s="316"/>
      <c r="C251" s="311"/>
      <c r="D251" s="316"/>
      <c r="E251" s="316"/>
    </row>
    <row r="252" spans="1:5" s="6" customFormat="1" ht="15" customHeight="1" x14ac:dyDescent="0.25">
      <c r="A252" s="310"/>
      <c r="B252" s="316"/>
      <c r="C252" s="311"/>
      <c r="D252" s="316"/>
      <c r="E252" s="316"/>
    </row>
    <row r="253" spans="1:5" s="6" customFormat="1" ht="15" customHeight="1" x14ac:dyDescent="0.25">
      <c r="A253" s="310"/>
      <c r="B253" s="316"/>
      <c r="C253" s="311"/>
      <c r="D253" s="316"/>
      <c r="E253" s="316"/>
    </row>
    <row r="254" spans="1:5" s="6" customFormat="1" ht="15" customHeight="1" x14ac:dyDescent="0.25">
      <c r="A254" s="310"/>
      <c r="B254" s="316"/>
      <c r="C254" s="311"/>
      <c r="D254" s="316"/>
      <c r="E254" s="316"/>
    </row>
    <row r="255" spans="1:5" s="6" customFormat="1" ht="15" customHeight="1" x14ac:dyDescent="0.25">
      <c r="A255" s="310"/>
      <c r="B255" s="316"/>
      <c r="C255" s="311"/>
      <c r="D255" s="316"/>
      <c r="E255" s="316"/>
    </row>
    <row r="256" spans="1:5" s="6" customFormat="1" ht="15" customHeight="1" x14ac:dyDescent="0.25">
      <c r="A256" s="310"/>
      <c r="B256" s="316"/>
      <c r="C256" s="311"/>
      <c r="D256" s="316"/>
      <c r="E256" s="316"/>
    </row>
    <row r="257" spans="1:5" s="6" customFormat="1" ht="15" customHeight="1" x14ac:dyDescent="0.25">
      <c r="A257" s="310"/>
      <c r="B257" s="316"/>
      <c r="C257" s="311"/>
      <c r="D257" s="316"/>
      <c r="E257" s="316"/>
    </row>
    <row r="258" spans="1:5" s="6" customFormat="1" ht="15" customHeight="1" x14ac:dyDescent="0.25">
      <c r="A258" s="310"/>
      <c r="B258" s="316"/>
      <c r="C258" s="311"/>
      <c r="D258" s="316"/>
      <c r="E258" s="316"/>
    </row>
    <row r="259" spans="1:5" s="6" customFormat="1" ht="15" customHeight="1" x14ac:dyDescent="0.25">
      <c r="A259" s="310"/>
      <c r="B259" s="316"/>
      <c r="C259" s="311"/>
      <c r="D259" s="316"/>
      <c r="E259" s="316"/>
    </row>
    <row r="260" spans="1:5" s="6" customFormat="1" ht="15" customHeight="1" x14ac:dyDescent="0.25">
      <c r="A260" s="310"/>
      <c r="B260" s="316"/>
      <c r="C260" s="311"/>
      <c r="D260" s="316"/>
      <c r="E260" s="316"/>
    </row>
    <row r="261" spans="1:5" s="6" customFormat="1" ht="15" customHeight="1" x14ac:dyDescent="0.25">
      <c r="A261" s="310"/>
      <c r="B261" s="316"/>
      <c r="C261" s="311"/>
      <c r="D261" s="316"/>
      <c r="E261" s="316"/>
    </row>
    <row r="262" spans="1:5" s="6" customFormat="1" ht="15" customHeight="1" x14ac:dyDescent="0.25">
      <c r="A262" s="310"/>
      <c r="B262" s="316"/>
      <c r="C262" s="311"/>
      <c r="D262" s="316"/>
      <c r="E262" s="316"/>
    </row>
    <row r="263" spans="1:5" s="6" customFormat="1" ht="15" customHeight="1" x14ac:dyDescent="0.25">
      <c r="A263" s="310"/>
      <c r="B263" s="316"/>
      <c r="C263" s="311"/>
      <c r="D263" s="316"/>
      <c r="E263" s="316"/>
    </row>
    <row r="264" spans="1:5" s="6" customFormat="1" ht="15" customHeight="1" x14ac:dyDescent="0.25">
      <c r="A264" s="310"/>
      <c r="B264" s="316"/>
      <c r="C264" s="311"/>
      <c r="D264" s="316"/>
      <c r="E264" s="316"/>
    </row>
    <row r="265" spans="1:5" s="6" customFormat="1" ht="15" customHeight="1" x14ac:dyDescent="0.25">
      <c r="A265" s="310"/>
      <c r="B265" s="316"/>
      <c r="C265" s="311"/>
      <c r="D265" s="316"/>
      <c r="E265" s="316"/>
    </row>
    <row r="266" spans="1:5" s="6" customFormat="1" ht="15" customHeight="1" x14ac:dyDescent="0.25">
      <c r="A266" s="310"/>
      <c r="B266" s="316"/>
      <c r="C266" s="311"/>
      <c r="D266" s="316"/>
      <c r="E266" s="316"/>
    </row>
    <row r="267" spans="1:5" s="6" customFormat="1" ht="15" customHeight="1" x14ac:dyDescent="0.25">
      <c r="A267" s="310"/>
      <c r="B267" s="316"/>
      <c r="C267" s="311"/>
      <c r="D267" s="316"/>
      <c r="E267" s="316"/>
    </row>
    <row r="268" spans="1:5" s="6" customFormat="1" ht="15" customHeight="1" x14ac:dyDescent="0.25">
      <c r="A268" s="310"/>
      <c r="B268" s="316"/>
      <c r="C268" s="311"/>
      <c r="D268" s="316"/>
      <c r="E268" s="316"/>
    </row>
    <row r="269" spans="1:5" s="6" customFormat="1" ht="15" customHeight="1" x14ac:dyDescent="0.25">
      <c r="A269" s="310"/>
      <c r="B269" s="316"/>
      <c r="C269" s="311"/>
      <c r="D269" s="316"/>
      <c r="E269" s="316"/>
    </row>
    <row r="270" spans="1:5" s="6" customFormat="1" ht="15" customHeight="1" x14ac:dyDescent="0.25">
      <c r="A270" s="310"/>
      <c r="B270" s="316"/>
      <c r="C270" s="311"/>
      <c r="D270" s="316"/>
      <c r="E270" s="316"/>
    </row>
    <row r="271" spans="1:5" s="6" customFormat="1" ht="15" customHeight="1" x14ac:dyDescent="0.25">
      <c r="A271" s="310"/>
      <c r="B271" s="316"/>
      <c r="C271" s="311"/>
      <c r="D271" s="316"/>
      <c r="E271" s="316"/>
    </row>
    <row r="272" spans="1:5" s="6" customFormat="1" ht="15" customHeight="1" x14ac:dyDescent="0.25">
      <c r="A272" s="310"/>
      <c r="B272" s="316"/>
      <c r="C272" s="311"/>
      <c r="D272" s="316"/>
      <c r="E272" s="316"/>
    </row>
    <row r="273" spans="1:5" s="6" customFormat="1" ht="15" customHeight="1" x14ac:dyDescent="0.25">
      <c r="A273" s="310"/>
      <c r="B273" s="316"/>
      <c r="C273" s="311"/>
      <c r="D273" s="316"/>
      <c r="E273" s="316"/>
    </row>
    <row r="274" spans="1:5" s="6" customFormat="1" ht="15" customHeight="1" x14ac:dyDescent="0.25">
      <c r="A274" s="310"/>
      <c r="B274" s="316"/>
      <c r="C274" s="311"/>
      <c r="D274" s="316"/>
      <c r="E274" s="316"/>
    </row>
    <row r="275" spans="1:5" s="6" customFormat="1" ht="15" customHeight="1" x14ac:dyDescent="0.25">
      <c r="A275" s="310"/>
      <c r="B275" s="316"/>
      <c r="C275" s="311"/>
      <c r="D275" s="316"/>
      <c r="E275" s="316"/>
    </row>
    <row r="276" spans="1:5" s="6" customFormat="1" ht="15" customHeight="1" x14ac:dyDescent="0.25">
      <c r="A276" s="310"/>
      <c r="B276" s="316"/>
      <c r="C276" s="311"/>
      <c r="D276" s="316"/>
      <c r="E276" s="316"/>
    </row>
    <row r="277" spans="1:5" s="6" customFormat="1" ht="15" customHeight="1" x14ac:dyDescent="0.25">
      <c r="A277" s="310"/>
      <c r="B277" s="316"/>
      <c r="C277" s="311"/>
      <c r="D277" s="316"/>
      <c r="E277" s="316"/>
    </row>
    <row r="278" spans="1:5" s="6" customFormat="1" ht="15" customHeight="1" x14ac:dyDescent="0.25">
      <c r="A278" s="310"/>
      <c r="B278" s="316"/>
      <c r="C278" s="311"/>
      <c r="D278" s="316"/>
      <c r="E278" s="316"/>
    </row>
    <row r="279" spans="1:5" s="6" customFormat="1" ht="15" customHeight="1" x14ac:dyDescent="0.25">
      <c r="A279" s="310"/>
      <c r="B279" s="316"/>
      <c r="C279" s="311"/>
      <c r="D279" s="316"/>
      <c r="E279" s="316"/>
    </row>
    <row r="280" spans="1:5" s="6" customFormat="1" ht="15" customHeight="1" x14ac:dyDescent="0.25">
      <c r="A280" s="310"/>
      <c r="B280" s="316"/>
      <c r="C280" s="311"/>
      <c r="D280" s="316"/>
      <c r="E280" s="316"/>
    </row>
    <row r="281" spans="1:5" s="6" customFormat="1" ht="15" customHeight="1" x14ac:dyDescent="0.25">
      <c r="A281" s="310"/>
      <c r="B281" s="316"/>
      <c r="C281" s="311"/>
      <c r="D281" s="316"/>
      <c r="E281" s="316"/>
    </row>
    <row r="282" spans="1:5" s="6" customFormat="1" ht="15" customHeight="1" x14ac:dyDescent="0.25">
      <c r="A282" s="310"/>
      <c r="B282" s="316"/>
      <c r="C282" s="311"/>
      <c r="D282" s="316"/>
      <c r="E282" s="316"/>
    </row>
    <row r="283" spans="1:5" s="6" customFormat="1" ht="15" customHeight="1" x14ac:dyDescent="0.25">
      <c r="A283" s="310"/>
      <c r="B283" s="316"/>
      <c r="C283" s="311"/>
      <c r="D283" s="316"/>
      <c r="E283" s="316"/>
    </row>
    <row r="284" spans="1:5" s="6" customFormat="1" ht="15" customHeight="1" x14ac:dyDescent="0.25">
      <c r="A284" s="310"/>
      <c r="B284" s="316"/>
      <c r="C284" s="311"/>
      <c r="D284" s="316"/>
      <c r="E284" s="316"/>
    </row>
    <row r="285" spans="1:5" s="6" customFormat="1" ht="15" customHeight="1" x14ac:dyDescent="0.25">
      <c r="A285" s="310"/>
      <c r="B285" s="316"/>
      <c r="C285" s="311"/>
      <c r="D285" s="316"/>
      <c r="E285" s="316"/>
    </row>
    <row r="286" spans="1:5" s="6" customFormat="1" ht="15" customHeight="1" x14ac:dyDescent="0.25">
      <c r="A286" s="310"/>
      <c r="B286" s="316"/>
      <c r="C286" s="311"/>
      <c r="D286" s="316"/>
      <c r="E286" s="316"/>
    </row>
    <row r="287" spans="1:5" s="6" customFormat="1" ht="15" customHeight="1" x14ac:dyDescent="0.25">
      <c r="A287" s="310"/>
      <c r="B287" s="316"/>
      <c r="C287" s="311"/>
      <c r="D287" s="316"/>
      <c r="E287" s="316"/>
    </row>
    <row r="288" spans="1:5" s="6" customFormat="1" ht="15" customHeight="1" x14ac:dyDescent="0.25">
      <c r="A288" s="310"/>
      <c r="B288" s="316"/>
      <c r="C288" s="311"/>
      <c r="D288" s="316"/>
      <c r="E288" s="316"/>
    </row>
    <row r="289" spans="1:5" s="6" customFormat="1" ht="15" customHeight="1" x14ac:dyDescent="0.25">
      <c r="A289" s="310"/>
      <c r="B289" s="316"/>
      <c r="C289" s="311"/>
      <c r="D289" s="316"/>
      <c r="E289" s="316"/>
    </row>
    <row r="290" spans="1:5" s="6" customFormat="1" ht="15" customHeight="1" x14ac:dyDescent="0.25">
      <c r="A290" s="310"/>
      <c r="B290" s="316"/>
      <c r="C290" s="311"/>
      <c r="D290" s="316"/>
      <c r="E290" s="316"/>
    </row>
    <row r="291" spans="1:5" s="6" customFormat="1" ht="15" customHeight="1" x14ac:dyDescent="0.25">
      <c r="A291" s="310"/>
      <c r="B291" s="316"/>
      <c r="C291" s="311"/>
      <c r="D291" s="316"/>
      <c r="E291" s="316"/>
    </row>
    <row r="292" spans="1:5" s="6" customFormat="1" ht="15" customHeight="1" x14ac:dyDescent="0.25">
      <c r="A292" s="310"/>
      <c r="B292" s="316"/>
      <c r="C292" s="311"/>
      <c r="D292" s="316"/>
      <c r="E292" s="316"/>
    </row>
    <row r="293" spans="1:5" s="6" customFormat="1" ht="15" customHeight="1" x14ac:dyDescent="0.25">
      <c r="A293" s="310"/>
      <c r="B293" s="316"/>
      <c r="C293" s="311"/>
      <c r="D293" s="316"/>
      <c r="E293" s="316"/>
    </row>
    <row r="294" spans="1:5" s="6" customFormat="1" ht="15" customHeight="1" x14ac:dyDescent="0.25">
      <c r="A294" s="310"/>
      <c r="B294" s="316"/>
      <c r="C294" s="311"/>
      <c r="D294" s="316"/>
      <c r="E294" s="316"/>
    </row>
    <row r="295" spans="1:5" s="6" customFormat="1" ht="15" customHeight="1" x14ac:dyDescent="0.25">
      <c r="A295" s="310"/>
      <c r="B295" s="316"/>
      <c r="C295" s="311"/>
      <c r="D295" s="316"/>
      <c r="E295" s="316"/>
    </row>
    <row r="296" spans="1:5" s="6" customFormat="1" ht="15" customHeight="1" x14ac:dyDescent="0.25">
      <c r="A296" s="310"/>
      <c r="B296" s="316"/>
      <c r="C296" s="311"/>
      <c r="D296" s="316"/>
      <c r="E296" s="316"/>
    </row>
    <row r="297" spans="1:5" s="6" customFormat="1" ht="15" customHeight="1" x14ac:dyDescent="0.25">
      <c r="A297" s="310"/>
      <c r="B297" s="316"/>
      <c r="C297" s="311"/>
      <c r="D297" s="316"/>
      <c r="E297" s="316"/>
    </row>
    <row r="298" spans="1:5" s="6" customFormat="1" ht="15" customHeight="1" x14ac:dyDescent="0.25">
      <c r="A298" s="310"/>
      <c r="B298" s="316"/>
      <c r="C298" s="311"/>
      <c r="D298" s="316"/>
      <c r="E298" s="316"/>
    </row>
    <row r="299" spans="1:5" s="6" customFormat="1" ht="15" customHeight="1" x14ac:dyDescent="0.25">
      <c r="A299" s="310"/>
      <c r="B299" s="316"/>
      <c r="C299" s="311"/>
      <c r="D299" s="316"/>
      <c r="E299" s="316"/>
    </row>
    <row r="300" spans="1:5" s="6" customFormat="1" ht="15" customHeight="1" x14ac:dyDescent="0.25">
      <c r="A300" s="310"/>
      <c r="B300" s="316"/>
      <c r="C300" s="311"/>
      <c r="D300" s="316"/>
      <c r="E300" s="316"/>
    </row>
    <row r="301" spans="1:5" s="6" customFormat="1" ht="15" customHeight="1" x14ac:dyDescent="0.25">
      <c r="A301" s="310"/>
      <c r="B301" s="316"/>
      <c r="C301" s="311"/>
      <c r="D301" s="316"/>
      <c r="E301" s="316"/>
    </row>
    <row r="302" spans="1:5" s="6" customFormat="1" ht="15" customHeight="1" x14ac:dyDescent="0.25">
      <c r="A302" s="310"/>
      <c r="B302" s="316"/>
      <c r="C302" s="311"/>
      <c r="D302" s="316"/>
      <c r="E302" s="316"/>
    </row>
    <row r="303" spans="1:5" s="6" customFormat="1" ht="15" customHeight="1" x14ac:dyDescent="0.25">
      <c r="A303" s="310"/>
      <c r="B303" s="316"/>
      <c r="C303" s="311"/>
      <c r="D303" s="316"/>
      <c r="E303" s="316"/>
    </row>
    <row r="304" spans="1:5" s="6" customFormat="1" ht="15" customHeight="1" x14ac:dyDescent="0.25">
      <c r="A304" s="310"/>
      <c r="B304" s="316"/>
      <c r="C304" s="311"/>
      <c r="D304" s="316"/>
      <c r="E304" s="316"/>
    </row>
    <row r="305" spans="1:5" s="6" customFormat="1" ht="15" customHeight="1" x14ac:dyDescent="0.25">
      <c r="A305" s="310"/>
      <c r="B305" s="316"/>
      <c r="C305" s="311"/>
      <c r="D305" s="316"/>
      <c r="E305" s="316"/>
    </row>
    <row r="306" spans="1:5" s="6" customFormat="1" ht="15" customHeight="1" x14ac:dyDescent="0.25">
      <c r="A306" s="310"/>
      <c r="B306" s="316"/>
      <c r="C306" s="311"/>
      <c r="D306" s="316"/>
      <c r="E306" s="316"/>
    </row>
    <row r="307" spans="1:5" s="6" customFormat="1" ht="15" customHeight="1" x14ac:dyDescent="0.25">
      <c r="A307" s="310"/>
      <c r="B307" s="316"/>
      <c r="C307" s="311"/>
      <c r="D307" s="316"/>
      <c r="E307" s="316"/>
    </row>
    <row r="308" spans="1:5" s="6" customFormat="1" ht="15" customHeight="1" x14ac:dyDescent="0.25">
      <c r="A308" s="310"/>
      <c r="B308" s="316"/>
      <c r="C308" s="311"/>
      <c r="D308" s="316"/>
      <c r="E308" s="316"/>
    </row>
    <row r="309" spans="1:5" s="6" customFormat="1" ht="15" customHeight="1" x14ac:dyDescent="0.25">
      <c r="A309" s="310"/>
      <c r="B309" s="316"/>
      <c r="C309" s="311"/>
      <c r="D309" s="316"/>
      <c r="E309" s="316"/>
    </row>
    <row r="310" spans="1:5" s="6" customFormat="1" ht="15" customHeight="1" x14ac:dyDescent="0.25">
      <c r="A310" s="310"/>
      <c r="B310" s="316"/>
      <c r="C310" s="311"/>
      <c r="D310" s="316"/>
      <c r="E310" s="316"/>
    </row>
    <row r="311" spans="1:5" s="6" customFormat="1" ht="15" customHeight="1" x14ac:dyDescent="0.25">
      <c r="A311" s="310"/>
      <c r="B311" s="316"/>
      <c r="C311" s="311"/>
      <c r="D311" s="316"/>
      <c r="E311" s="316"/>
    </row>
    <row r="312" spans="1:5" s="6" customFormat="1" ht="15" customHeight="1" x14ac:dyDescent="0.25">
      <c r="A312" s="310"/>
      <c r="B312" s="316"/>
      <c r="C312" s="311"/>
      <c r="D312" s="316"/>
      <c r="E312" s="316"/>
    </row>
    <row r="313" spans="1:5" s="6" customFormat="1" ht="15" customHeight="1" x14ac:dyDescent="0.25">
      <c r="A313" s="310"/>
      <c r="B313" s="316"/>
      <c r="C313" s="311"/>
      <c r="D313" s="316"/>
      <c r="E313" s="316"/>
    </row>
    <row r="314" spans="1:5" s="6" customFormat="1" ht="15" customHeight="1" x14ac:dyDescent="0.25">
      <c r="A314" s="310"/>
      <c r="B314" s="316"/>
      <c r="C314" s="311"/>
      <c r="D314" s="316"/>
      <c r="E314" s="316"/>
    </row>
    <row r="315" spans="1:5" s="6" customFormat="1" ht="15" customHeight="1" x14ac:dyDescent="0.25">
      <c r="A315" s="310"/>
      <c r="B315" s="316"/>
      <c r="C315" s="311"/>
      <c r="D315" s="316"/>
      <c r="E315" s="316"/>
    </row>
    <row r="316" spans="1:5" s="6" customFormat="1" ht="15" customHeight="1" x14ac:dyDescent="0.25">
      <c r="A316" s="310"/>
      <c r="B316" s="316"/>
      <c r="C316" s="311"/>
      <c r="D316" s="316"/>
      <c r="E316" s="316"/>
    </row>
    <row r="317" spans="1:5" s="6" customFormat="1" ht="15" customHeight="1" x14ac:dyDescent="0.25">
      <c r="A317" s="310"/>
      <c r="B317" s="316"/>
      <c r="C317" s="311"/>
      <c r="D317" s="316"/>
      <c r="E317" s="316"/>
    </row>
    <row r="318" spans="1:5" s="6" customFormat="1" ht="15" customHeight="1" x14ac:dyDescent="0.25">
      <c r="A318" s="310"/>
      <c r="B318" s="316"/>
      <c r="C318" s="311"/>
      <c r="D318" s="316"/>
      <c r="E318" s="316"/>
    </row>
    <row r="319" spans="1:5" s="6" customFormat="1" ht="15" customHeight="1" x14ac:dyDescent="0.25">
      <c r="A319" s="310"/>
      <c r="B319" s="316"/>
      <c r="C319" s="311"/>
      <c r="D319" s="316"/>
      <c r="E319" s="316"/>
    </row>
    <row r="320" spans="1:5" s="6" customFormat="1" ht="15" customHeight="1" x14ac:dyDescent="0.25">
      <c r="A320" s="310"/>
      <c r="B320" s="316"/>
      <c r="C320" s="311"/>
      <c r="D320" s="316"/>
      <c r="E320" s="316"/>
    </row>
    <row r="321" spans="1:5" s="6" customFormat="1" ht="15" customHeight="1" x14ac:dyDescent="0.25">
      <c r="A321" s="310"/>
      <c r="B321" s="316"/>
      <c r="C321" s="311"/>
      <c r="D321" s="316"/>
      <c r="E321" s="316"/>
    </row>
    <row r="322" spans="1:5" s="6" customFormat="1" ht="15" customHeight="1" x14ac:dyDescent="0.25">
      <c r="A322" s="310"/>
      <c r="B322" s="316"/>
      <c r="C322" s="311"/>
      <c r="D322" s="316"/>
      <c r="E322" s="316"/>
    </row>
    <row r="323" spans="1:5" s="6" customFormat="1" ht="15" customHeight="1" x14ac:dyDescent="0.25">
      <c r="A323" s="310"/>
      <c r="B323" s="316"/>
      <c r="C323" s="311"/>
      <c r="D323" s="316"/>
      <c r="E323" s="316"/>
    </row>
    <row r="324" spans="1:5" s="6" customFormat="1" ht="15" customHeight="1" x14ac:dyDescent="0.25">
      <c r="A324" s="310"/>
      <c r="B324" s="316"/>
      <c r="C324" s="311"/>
      <c r="D324" s="316"/>
      <c r="E324" s="316"/>
    </row>
    <row r="325" spans="1:5" s="6" customFormat="1" ht="15" customHeight="1" x14ac:dyDescent="0.25">
      <c r="A325" s="310"/>
      <c r="B325" s="316"/>
      <c r="C325" s="311"/>
      <c r="D325" s="316"/>
      <c r="E325" s="316"/>
    </row>
    <row r="326" spans="1:5" s="6" customFormat="1" ht="15" customHeight="1" x14ac:dyDescent="0.25">
      <c r="A326" s="310"/>
      <c r="B326" s="316"/>
      <c r="C326" s="311"/>
      <c r="D326" s="316"/>
      <c r="E326" s="316"/>
    </row>
    <row r="327" spans="1:5" s="6" customFormat="1" ht="15" customHeight="1" x14ac:dyDescent="0.25">
      <c r="A327" s="310"/>
      <c r="B327" s="316"/>
      <c r="C327" s="311"/>
      <c r="D327" s="316"/>
      <c r="E327" s="316"/>
    </row>
    <row r="328" spans="1:5" s="6" customFormat="1" ht="15" customHeight="1" x14ac:dyDescent="0.25">
      <c r="A328" s="310"/>
      <c r="B328" s="316"/>
      <c r="C328" s="311"/>
      <c r="D328" s="316"/>
      <c r="E328" s="316"/>
    </row>
    <row r="329" spans="1:5" s="6" customFormat="1" ht="15" customHeight="1" x14ac:dyDescent="0.25">
      <c r="A329" s="310"/>
      <c r="B329" s="316"/>
      <c r="C329" s="311"/>
      <c r="D329" s="316"/>
      <c r="E329" s="316"/>
    </row>
    <row r="330" spans="1:5" s="6" customFormat="1" ht="15" customHeight="1" x14ac:dyDescent="0.25">
      <c r="A330" s="310"/>
      <c r="B330" s="316"/>
      <c r="C330" s="311"/>
      <c r="D330" s="316"/>
      <c r="E330" s="316"/>
    </row>
    <row r="331" spans="1:5" s="6" customFormat="1" ht="15" customHeight="1" x14ac:dyDescent="0.25">
      <c r="A331" s="310"/>
      <c r="B331" s="316"/>
      <c r="C331" s="311"/>
      <c r="D331" s="316"/>
      <c r="E331" s="316"/>
    </row>
    <row r="332" spans="1:5" s="6" customFormat="1" ht="15" customHeight="1" x14ac:dyDescent="0.25">
      <c r="A332" s="310"/>
      <c r="B332" s="316"/>
      <c r="C332" s="311"/>
      <c r="D332" s="316"/>
      <c r="E332" s="316"/>
    </row>
    <row r="333" spans="1:5" s="6" customFormat="1" ht="15" customHeight="1" x14ac:dyDescent="0.25">
      <c r="A333" s="310"/>
      <c r="B333" s="316"/>
      <c r="C333" s="311"/>
      <c r="D333" s="316"/>
      <c r="E333" s="316"/>
    </row>
    <row r="334" spans="1:5" s="6" customFormat="1" ht="15" customHeight="1" x14ac:dyDescent="0.25">
      <c r="A334" s="310"/>
      <c r="B334" s="316"/>
      <c r="C334" s="311"/>
      <c r="D334" s="316"/>
      <c r="E334" s="316"/>
    </row>
    <row r="335" spans="1:5" s="6" customFormat="1" ht="15" customHeight="1" x14ac:dyDescent="0.25">
      <c r="A335" s="310"/>
      <c r="B335" s="316"/>
      <c r="C335" s="311"/>
      <c r="D335" s="316"/>
      <c r="E335" s="316"/>
    </row>
    <row r="336" spans="1:5" s="6" customFormat="1" ht="15" customHeight="1" x14ac:dyDescent="0.25">
      <c r="A336" s="310"/>
      <c r="B336" s="316"/>
      <c r="C336" s="311"/>
      <c r="D336" s="316"/>
      <c r="E336" s="316"/>
    </row>
    <row r="337" spans="1:5" s="6" customFormat="1" ht="15" customHeight="1" x14ac:dyDescent="0.25">
      <c r="A337" s="310"/>
      <c r="B337" s="316"/>
      <c r="C337" s="311"/>
      <c r="D337" s="316"/>
      <c r="E337" s="316"/>
    </row>
    <row r="338" spans="1:5" s="6" customFormat="1" ht="15" customHeight="1" x14ac:dyDescent="0.25">
      <c r="A338" s="310"/>
      <c r="B338" s="316"/>
      <c r="C338" s="311"/>
      <c r="D338" s="316"/>
      <c r="E338" s="316"/>
    </row>
    <row r="339" spans="1:5" s="6" customFormat="1" ht="15" customHeight="1" x14ac:dyDescent="0.25">
      <c r="A339" s="310"/>
      <c r="B339" s="316"/>
      <c r="C339" s="311"/>
      <c r="D339" s="316"/>
      <c r="E339" s="316"/>
    </row>
    <row r="340" spans="1:5" s="6" customFormat="1" ht="15" customHeight="1" x14ac:dyDescent="0.25">
      <c r="A340" s="310"/>
      <c r="B340" s="316"/>
      <c r="C340" s="311"/>
      <c r="D340" s="316"/>
      <c r="E340" s="316"/>
    </row>
    <row r="341" spans="1:5" s="6" customFormat="1" ht="15" customHeight="1" x14ac:dyDescent="0.25">
      <c r="A341" s="310"/>
      <c r="B341" s="316"/>
      <c r="C341" s="311"/>
      <c r="D341" s="316"/>
      <c r="E341" s="316"/>
    </row>
    <row r="342" spans="1:5" s="6" customFormat="1" ht="15" customHeight="1" x14ac:dyDescent="0.25">
      <c r="A342" s="310"/>
      <c r="B342" s="316"/>
      <c r="C342" s="311"/>
      <c r="D342" s="316"/>
      <c r="E342" s="316"/>
    </row>
    <row r="343" spans="1:5" s="6" customFormat="1" ht="15" customHeight="1" x14ac:dyDescent="0.25">
      <c r="A343" s="310"/>
      <c r="B343" s="316"/>
      <c r="C343" s="311"/>
      <c r="D343" s="316"/>
      <c r="E343" s="316"/>
    </row>
    <row r="344" spans="1:5" s="6" customFormat="1" ht="15" customHeight="1" x14ac:dyDescent="0.25">
      <c r="A344" s="310"/>
      <c r="B344" s="316"/>
      <c r="C344" s="311"/>
      <c r="D344" s="316"/>
      <c r="E344" s="316"/>
    </row>
    <row r="345" spans="1:5" s="6" customFormat="1" ht="15" customHeight="1" x14ac:dyDescent="0.25">
      <c r="A345" s="310"/>
      <c r="B345" s="316"/>
      <c r="C345" s="311"/>
      <c r="D345" s="316"/>
      <c r="E345" s="316"/>
    </row>
    <row r="346" spans="1:5" s="6" customFormat="1" ht="15" customHeight="1" x14ac:dyDescent="0.25">
      <c r="A346" s="310"/>
      <c r="B346" s="316"/>
      <c r="C346" s="311"/>
      <c r="D346" s="316"/>
      <c r="E346" s="316"/>
    </row>
    <row r="347" spans="1:5" s="6" customFormat="1" ht="15" customHeight="1" x14ac:dyDescent="0.25">
      <c r="A347" s="310"/>
      <c r="B347" s="316"/>
      <c r="C347" s="311"/>
      <c r="D347" s="316"/>
      <c r="E347" s="316"/>
    </row>
    <row r="348" spans="1:5" s="6" customFormat="1" ht="15" customHeight="1" x14ac:dyDescent="0.25">
      <c r="A348" s="310"/>
      <c r="B348" s="316"/>
      <c r="C348" s="311"/>
      <c r="D348" s="316"/>
      <c r="E348" s="316"/>
    </row>
    <row r="349" spans="1:5" s="6" customFormat="1" ht="15" customHeight="1" x14ac:dyDescent="0.25">
      <c r="A349" s="310"/>
      <c r="B349" s="316"/>
      <c r="C349" s="311"/>
      <c r="D349" s="316"/>
      <c r="E349" s="316"/>
    </row>
    <row r="350" spans="1:5" s="6" customFormat="1" ht="15" customHeight="1" x14ac:dyDescent="0.25">
      <c r="A350" s="310"/>
      <c r="B350" s="316"/>
      <c r="C350" s="311"/>
      <c r="D350" s="316"/>
      <c r="E350" s="316"/>
    </row>
    <row r="351" spans="1:5" s="6" customFormat="1" ht="15" customHeight="1" x14ac:dyDescent="0.25">
      <c r="A351" s="310"/>
      <c r="B351" s="316"/>
      <c r="C351" s="311"/>
      <c r="D351" s="316"/>
      <c r="E351" s="316"/>
    </row>
    <row r="352" spans="1:5" s="6" customFormat="1" ht="15" customHeight="1" x14ac:dyDescent="0.25">
      <c r="A352" s="310"/>
      <c r="B352" s="316"/>
      <c r="C352" s="311"/>
      <c r="D352" s="316"/>
      <c r="E352" s="316"/>
    </row>
    <row r="353" spans="1:5" s="6" customFormat="1" ht="15" customHeight="1" x14ac:dyDescent="0.25">
      <c r="A353" s="310"/>
      <c r="B353" s="316"/>
      <c r="C353" s="311"/>
      <c r="D353" s="316"/>
      <c r="E353" s="316"/>
    </row>
    <row r="354" spans="1:5" s="6" customFormat="1" ht="15" customHeight="1" x14ac:dyDescent="0.25">
      <c r="A354" s="310"/>
      <c r="B354" s="316"/>
      <c r="C354" s="311"/>
      <c r="D354" s="316"/>
      <c r="E354" s="316"/>
    </row>
    <row r="355" spans="1:5" s="6" customFormat="1" ht="15" customHeight="1" x14ac:dyDescent="0.25">
      <c r="A355" s="310"/>
      <c r="B355" s="316"/>
      <c r="C355" s="311"/>
      <c r="D355" s="316"/>
      <c r="E355" s="316"/>
    </row>
    <row r="356" spans="1:5" s="6" customFormat="1" ht="15" customHeight="1" x14ac:dyDescent="0.25">
      <c r="A356" s="310"/>
      <c r="B356" s="316"/>
      <c r="C356" s="311"/>
      <c r="D356" s="316"/>
      <c r="E356" s="316"/>
    </row>
    <row r="357" spans="1:5" s="6" customFormat="1" ht="15" customHeight="1" x14ac:dyDescent="0.25">
      <c r="A357" s="310"/>
      <c r="B357" s="316"/>
      <c r="C357" s="311"/>
      <c r="D357" s="316"/>
      <c r="E357" s="316"/>
    </row>
    <row r="358" spans="1:5" s="6" customFormat="1" ht="15" customHeight="1" x14ac:dyDescent="0.25">
      <c r="A358" s="310"/>
      <c r="B358" s="316"/>
      <c r="C358" s="311"/>
      <c r="D358" s="316"/>
      <c r="E358" s="316"/>
    </row>
    <row r="359" spans="1:5" s="6" customFormat="1" ht="15" customHeight="1" x14ac:dyDescent="0.25">
      <c r="A359" s="310"/>
      <c r="B359" s="316"/>
      <c r="C359" s="311"/>
      <c r="D359" s="316"/>
      <c r="E359" s="316"/>
    </row>
    <row r="360" spans="1:5" s="6" customFormat="1" ht="15" customHeight="1" x14ac:dyDescent="0.25">
      <c r="A360" s="310"/>
      <c r="B360" s="316"/>
      <c r="C360" s="311"/>
      <c r="D360" s="316"/>
      <c r="E360" s="316"/>
    </row>
    <row r="361" spans="1:5" s="6" customFormat="1" ht="15" customHeight="1" x14ac:dyDescent="0.25">
      <c r="A361" s="310"/>
      <c r="B361" s="316"/>
      <c r="C361" s="311"/>
      <c r="D361" s="316"/>
      <c r="E361" s="316"/>
    </row>
    <row r="362" spans="1:5" s="6" customFormat="1" ht="15" customHeight="1" x14ac:dyDescent="0.25">
      <c r="A362" s="310"/>
      <c r="B362" s="316"/>
      <c r="C362" s="311"/>
      <c r="D362" s="316"/>
      <c r="E362" s="316"/>
    </row>
    <row r="363" spans="1:5" s="6" customFormat="1" ht="15" customHeight="1" x14ac:dyDescent="0.25">
      <c r="A363" s="310"/>
      <c r="B363" s="316"/>
      <c r="C363" s="311"/>
      <c r="D363" s="316"/>
      <c r="E363" s="316"/>
    </row>
    <row r="364" spans="1:5" s="6" customFormat="1" ht="15" customHeight="1" x14ac:dyDescent="0.25">
      <c r="A364" s="310"/>
      <c r="B364" s="316"/>
      <c r="C364" s="311"/>
      <c r="D364" s="316"/>
      <c r="E364" s="316"/>
    </row>
    <row r="365" spans="1:5" s="6" customFormat="1" ht="15" customHeight="1" x14ac:dyDescent="0.25">
      <c r="A365" s="310"/>
      <c r="B365" s="316"/>
      <c r="C365" s="311"/>
      <c r="D365" s="316"/>
      <c r="E365" s="316"/>
    </row>
    <row r="366" spans="1:5" s="6" customFormat="1" ht="15" customHeight="1" x14ac:dyDescent="0.25">
      <c r="A366" s="310"/>
      <c r="B366" s="316"/>
      <c r="C366" s="311"/>
      <c r="D366" s="316"/>
      <c r="E366" s="316"/>
    </row>
    <row r="367" spans="1:5" s="6" customFormat="1" ht="15" customHeight="1" x14ac:dyDescent="0.25">
      <c r="A367" s="310"/>
      <c r="B367" s="316"/>
      <c r="C367" s="311"/>
      <c r="D367" s="316"/>
      <c r="E367" s="316"/>
    </row>
    <row r="368" spans="1:5" s="6" customFormat="1" ht="15" customHeight="1" x14ac:dyDescent="0.25">
      <c r="A368" s="310"/>
      <c r="B368" s="316"/>
      <c r="C368" s="311"/>
      <c r="D368" s="316"/>
      <c r="E368" s="316"/>
    </row>
    <row r="369" spans="1:5" s="6" customFormat="1" ht="15" customHeight="1" x14ac:dyDescent="0.25">
      <c r="A369" s="310"/>
      <c r="B369" s="316"/>
      <c r="C369" s="311"/>
      <c r="D369" s="316"/>
      <c r="E369" s="316"/>
    </row>
    <row r="370" spans="1:5" s="6" customFormat="1" ht="15" customHeight="1" x14ac:dyDescent="0.25">
      <c r="A370" s="310"/>
      <c r="B370" s="316"/>
      <c r="C370" s="311"/>
      <c r="D370" s="316"/>
      <c r="E370" s="316"/>
    </row>
    <row r="371" spans="1:5" s="6" customFormat="1" ht="15" customHeight="1" x14ac:dyDescent="0.25">
      <c r="A371" s="310"/>
      <c r="B371" s="316"/>
      <c r="C371" s="311"/>
      <c r="D371" s="316"/>
      <c r="E371" s="316"/>
    </row>
    <row r="372" spans="1:5" s="6" customFormat="1" ht="15" customHeight="1" x14ac:dyDescent="0.25">
      <c r="A372" s="310"/>
      <c r="B372" s="316"/>
      <c r="C372" s="311"/>
      <c r="D372" s="316"/>
      <c r="E372" s="316"/>
    </row>
    <row r="373" spans="1:5" s="6" customFormat="1" ht="15" customHeight="1" x14ac:dyDescent="0.25">
      <c r="A373" s="310"/>
      <c r="B373" s="316"/>
      <c r="C373" s="311"/>
      <c r="D373" s="316"/>
      <c r="E373" s="316"/>
    </row>
    <row r="374" spans="1:5" s="6" customFormat="1" ht="15" customHeight="1" x14ac:dyDescent="0.25">
      <c r="A374" s="310"/>
      <c r="B374" s="316"/>
      <c r="C374" s="311"/>
      <c r="D374" s="316"/>
      <c r="E374" s="316"/>
    </row>
    <row r="375" spans="1:5" s="6" customFormat="1" ht="15" customHeight="1" x14ac:dyDescent="0.25">
      <c r="A375" s="310"/>
      <c r="B375" s="316"/>
      <c r="C375" s="311"/>
      <c r="D375" s="316"/>
      <c r="E375" s="316"/>
    </row>
    <row r="376" spans="1:5" s="6" customFormat="1" ht="15" customHeight="1" x14ac:dyDescent="0.25">
      <c r="A376" s="310"/>
      <c r="B376" s="316"/>
      <c r="C376" s="311"/>
      <c r="D376" s="316"/>
      <c r="E376" s="316"/>
    </row>
    <row r="377" spans="1:5" s="6" customFormat="1" ht="15" customHeight="1" x14ac:dyDescent="0.25">
      <c r="A377" s="310"/>
      <c r="B377" s="316"/>
      <c r="C377" s="311"/>
      <c r="D377" s="316"/>
      <c r="E377" s="316"/>
    </row>
    <row r="378" spans="1:5" s="6" customFormat="1" ht="15" customHeight="1" x14ac:dyDescent="0.25">
      <c r="A378" s="310"/>
      <c r="B378" s="316"/>
      <c r="C378" s="311"/>
      <c r="D378" s="316"/>
      <c r="E378" s="316"/>
    </row>
    <row r="379" spans="1:5" s="6" customFormat="1" ht="15" customHeight="1" x14ac:dyDescent="0.25">
      <c r="A379" s="310"/>
      <c r="B379" s="316"/>
      <c r="C379" s="311"/>
      <c r="D379" s="316"/>
      <c r="E379" s="316"/>
    </row>
    <row r="380" spans="1:5" s="6" customFormat="1" ht="15" customHeight="1" x14ac:dyDescent="0.25">
      <c r="A380" s="310"/>
      <c r="B380" s="316"/>
      <c r="C380" s="311"/>
      <c r="D380" s="316"/>
      <c r="E380" s="316"/>
    </row>
    <row r="381" spans="1:5" s="6" customFormat="1" ht="15" customHeight="1" x14ac:dyDescent="0.25">
      <c r="A381" s="310"/>
      <c r="B381" s="316"/>
      <c r="C381" s="311"/>
      <c r="D381" s="316"/>
      <c r="E381" s="316"/>
    </row>
    <row r="382" spans="1:5" s="6" customFormat="1" ht="15" customHeight="1" x14ac:dyDescent="0.25">
      <c r="A382" s="310"/>
      <c r="B382" s="316"/>
      <c r="C382" s="311"/>
      <c r="D382" s="316"/>
      <c r="E382" s="316"/>
    </row>
    <row r="383" spans="1:5" s="6" customFormat="1" ht="15" customHeight="1" x14ac:dyDescent="0.25">
      <c r="A383" s="310"/>
      <c r="B383" s="316"/>
      <c r="C383" s="311"/>
      <c r="D383" s="316"/>
      <c r="E383" s="316"/>
    </row>
    <row r="384" spans="1:5" s="6" customFormat="1" ht="15" customHeight="1" x14ac:dyDescent="0.25">
      <c r="A384" s="310"/>
      <c r="B384" s="316"/>
      <c r="C384" s="311"/>
      <c r="D384" s="316"/>
      <c r="E384" s="316"/>
    </row>
    <row r="385" spans="1:5" s="6" customFormat="1" ht="15" customHeight="1" x14ac:dyDescent="0.25">
      <c r="A385" s="310"/>
      <c r="B385" s="316"/>
      <c r="C385" s="311"/>
      <c r="D385" s="316"/>
      <c r="E385" s="316"/>
    </row>
    <row r="386" spans="1:5" s="6" customFormat="1" ht="15" customHeight="1" x14ac:dyDescent="0.25">
      <c r="A386" s="310"/>
      <c r="B386" s="316"/>
      <c r="C386" s="311"/>
      <c r="D386" s="316"/>
      <c r="E386" s="316"/>
    </row>
    <row r="387" spans="1:5" s="6" customFormat="1" ht="15" customHeight="1" x14ac:dyDescent="0.25">
      <c r="A387" s="310"/>
      <c r="B387" s="316"/>
      <c r="C387" s="311"/>
      <c r="D387" s="316"/>
      <c r="E387" s="316"/>
    </row>
    <row r="388" spans="1:5" s="6" customFormat="1" ht="15" customHeight="1" x14ac:dyDescent="0.25">
      <c r="A388" s="310"/>
      <c r="B388" s="316"/>
      <c r="C388" s="311"/>
      <c r="D388" s="316"/>
      <c r="E388" s="316"/>
    </row>
    <row r="389" spans="1:5" s="6" customFormat="1" ht="15" customHeight="1" x14ac:dyDescent="0.25">
      <c r="A389" s="310"/>
      <c r="B389" s="316"/>
      <c r="C389" s="311"/>
      <c r="D389" s="316"/>
      <c r="E389" s="316"/>
    </row>
    <row r="390" spans="1:5" s="6" customFormat="1" ht="15" customHeight="1" x14ac:dyDescent="0.25">
      <c r="A390" s="310"/>
      <c r="B390" s="316"/>
      <c r="C390" s="311"/>
      <c r="D390" s="316"/>
      <c r="E390" s="316"/>
    </row>
    <row r="391" spans="1:5" s="6" customFormat="1" ht="15" customHeight="1" x14ac:dyDescent="0.25">
      <c r="A391" s="310"/>
      <c r="B391" s="316"/>
      <c r="C391" s="311"/>
      <c r="D391" s="316"/>
      <c r="E391" s="316"/>
    </row>
    <row r="392" spans="1:5" s="6" customFormat="1" ht="15" customHeight="1" x14ac:dyDescent="0.25">
      <c r="A392" s="310"/>
      <c r="B392" s="316"/>
      <c r="C392" s="311"/>
      <c r="D392" s="316"/>
      <c r="E392" s="316"/>
    </row>
    <row r="393" spans="1:5" s="6" customFormat="1" ht="15" customHeight="1" x14ac:dyDescent="0.25">
      <c r="A393" s="310"/>
      <c r="B393" s="316"/>
      <c r="C393" s="311"/>
      <c r="D393" s="316"/>
      <c r="E393" s="316"/>
    </row>
    <row r="394" spans="1:5" s="6" customFormat="1" ht="15" customHeight="1" x14ac:dyDescent="0.25">
      <c r="A394" s="310"/>
      <c r="B394" s="316"/>
      <c r="C394" s="311"/>
      <c r="D394" s="316"/>
      <c r="E394" s="316"/>
    </row>
    <row r="395" spans="1:5" s="6" customFormat="1" ht="15" customHeight="1" x14ac:dyDescent="0.25">
      <c r="A395" s="310"/>
      <c r="B395" s="316"/>
      <c r="C395" s="311"/>
      <c r="D395" s="316"/>
      <c r="E395" s="316"/>
    </row>
    <row r="396" spans="1:5" s="6" customFormat="1" ht="15" customHeight="1" x14ac:dyDescent="0.25">
      <c r="A396" s="310"/>
      <c r="B396" s="316"/>
      <c r="C396" s="311"/>
      <c r="D396" s="316"/>
      <c r="E396" s="316"/>
    </row>
    <row r="397" spans="1:5" s="6" customFormat="1" ht="15" customHeight="1" x14ac:dyDescent="0.25">
      <c r="A397" s="310"/>
      <c r="B397" s="316"/>
      <c r="C397" s="311"/>
      <c r="D397" s="316"/>
      <c r="E397" s="316"/>
    </row>
    <row r="398" spans="1:5" s="6" customFormat="1" ht="15" customHeight="1" x14ac:dyDescent="0.25">
      <c r="A398" s="310"/>
      <c r="B398" s="316"/>
      <c r="C398" s="311"/>
      <c r="D398" s="316"/>
      <c r="E398" s="316"/>
    </row>
    <row r="399" spans="1:5" s="6" customFormat="1" ht="15" customHeight="1" x14ac:dyDescent="0.25">
      <c r="A399" s="310"/>
      <c r="B399" s="316"/>
      <c r="C399" s="311"/>
      <c r="D399" s="316"/>
      <c r="E399" s="316"/>
    </row>
    <row r="400" spans="1:5" s="6" customFormat="1" ht="15" customHeight="1" x14ac:dyDescent="0.25">
      <c r="A400" s="310"/>
      <c r="B400" s="316"/>
      <c r="C400" s="311"/>
      <c r="D400" s="316"/>
      <c r="E400" s="316"/>
    </row>
    <row r="401" spans="1:5" s="6" customFormat="1" ht="15" customHeight="1" x14ac:dyDescent="0.25">
      <c r="A401" s="310"/>
      <c r="B401" s="316"/>
      <c r="C401" s="311"/>
      <c r="D401" s="316"/>
      <c r="E401" s="316"/>
    </row>
    <row r="402" spans="1:5" s="6" customFormat="1" ht="15" customHeight="1" x14ac:dyDescent="0.25">
      <c r="A402" s="310"/>
      <c r="B402" s="316"/>
      <c r="C402" s="311"/>
      <c r="D402" s="316"/>
      <c r="E402" s="316"/>
    </row>
    <row r="403" spans="1:5" s="6" customFormat="1" ht="15" customHeight="1" x14ac:dyDescent="0.25">
      <c r="A403" s="310"/>
      <c r="B403" s="316"/>
      <c r="C403" s="311"/>
      <c r="D403" s="316"/>
      <c r="E403" s="316"/>
    </row>
    <row r="404" spans="1:5" s="6" customFormat="1" ht="15" customHeight="1" x14ac:dyDescent="0.25">
      <c r="A404" s="310"/>
      <c r="B404" s="316"/>
      <c r="C404" s="311"/>
      <c r="D404" s="316"/>
      <c r="E404" s="316"/>
    </row>
    <row r="405" spans="1:5" s="6" customFormat="1" ht="15" customHeight="1" x14ac:dyDescent="0.25">
      <c r="A405" s="310"/>
      <c r="B405" s="316"/>
      <c r="C405" s="311"/>
      <c r="D405" s="316"/>
      <c r="E405" s="316"/>
    </row>
    <row r="406" spans="1:5" s="6" customFormat="1" ht="15" customHeight="1" x14ac:dyDescent="0.25">
      <c r="A406" s="310"/>
      <c r="B406" s="316"/>
      <c r="C406" s="311"/>
      <c r="D406" s="316"/>
      <c r="E406" s="316"/>
    </row>
    <row r="407" spans="1:5" s="6" customFormat="1" ht="15" customHeight="1" x14ac:dyDescent="0.25">
      <c r="A407" s="310"/>
      <c r="B407" s="316"/>
      <c r="C407" s="311"/>
      <c r="D407" s="316"/>
      <c r="E407" s="316"/>
    </row>
    <row r="408" spans="1:5" s="6" customFormat="1" ht="15" customHeight="1" x14ac:dyDescent="0.25">
      <c r="A408" s="310"/>
      <c r="B408" s="316"/>
      <c r="C408" s="311"/>
      <c r="D408" s="316"/>
      <c r="E408" s="316"/>
    </row>
    <row r="409" spans="1:5" s="6" customFormat="1" ht="15" customHeight="1" x14ac:dyDescent="0.25">
      <c r="A409" s="310"/>
      <c r="B409" s="316"/>
      <c r="C409" s="311"/>
      <c r="D409" s="316"/>
      <c r="E409" s="316"/>
    </row>
    <row r="410" spans="1:5" s="6" customFormat="1" ht="15" customHeight="1" x14ac:dyDescent="0.25">
      <c r="A410" s="310"/>
      <c r="B410" s="316"/>
      <c r="C410" s="311"/>
      <c r="D410" s="316"/>
      <c r="E410" s="316"/>
    </row>
    <row r="411" spans="1:5" s="6" customFormat="1" ht="15" customHeight="1" x14ac:dyDescent="0.25">
      <c r="A411" s="310"/>
      <c r="B411" s="316"/>
      <c r="C411" s="311"/>
      <c r="D411" s="316"/>
      <c r="E411" s="316"/>
    </row>
    <row r="412" spans="1:5" s="6" customFormat="1" ht="15" customHeight="1" x14ac:dyDescent="0.25">
      <c r="A412" s="310"/>
      <c r="B412" s="316"/>
      <c r="C412" s="311"/>
      <c r="D412" s="316"/>
      <c r="E412" s="316"/>
    </row>
    <row r="413" spans="1:5" s="6" customFormat="1" ht="15" customHeight="1" x14ac:dyDescent="0.25">
      <c r="A413" s="310"/>
      <c r="B413" s="316"/>
      <c r="C413" s="311"/>
      <c r="D413" s="316"/>
      <c r="E413" s="316"/>
    </row>
    <row r="414" spans="1:5" s="6" customFormat="1" ht="15" customHeight="1" x14ac:dyDescent="0.25">
      <c r="A414" s="310"/>
      <c r="B414" s="316"/>
      <c r="C414" s="311"/>
      <c r="D414" s="316"/>
      <c r="E414" s="316"/>
    </row>
    <row r="415" spans="1:5" s="6" customFormat="1" ht="15" customHeight="1" x14ac:dyDescent="0.25">
      <c r="A415" s="310"/>
      <c r="B415" s="316"/>
      <c r="C415" s="311"/>
      <c r="D415" s="316"/>
      <c r="E415" s="316"/>
    </row>
    <row r="416" spans="1:5" s="6" customFormat="1" ht="15" customHeight="1" x14ac:dyDescent="0.25">
      <c r="A416" s="310"/>
      <c r="B416" s="316"/>
      <c r="C416" s="311"/>
      <c r="D416" s="316"/>
      <c r="E416" s="316"/>
    </row>
    <row r="417" spans="1:5" s="6" customFormat="1" ht="15" customHeight="1" x14ac:dyDescent="0.25">
      <c r="A417" s="310"/>
      <c r="B417" s="316"/>
      <c r="C417" s="311"/>
      <c r="D417" s="316"/>
      <c r="E417" s="316"/>
    </row>
    <row r="418" spans="1:5" s="6" customFormat="1" ht="15" customHeight="1" x14ac:dyDescent="0.25">
      <c r="A418" s="310"/>
      <c r="B418" s="316"/>
      <c r="C418" s="311"/>
      <c r="D418" s="316"/>
      <c r="E418" s="316"/>
    </row>
    <row r="419" spans="1:5" s="6" customFormat="1" ht="15" customHeight="1" x14ac:dyDescent="0.25">
      <c r="A419" s="310"/>
      <c r="B419" s="316"/>
      <c r="C419" s="311"/>
      <c r="D419" s="316"/>
      <c r="E419" s="316"/>
    </row>
    <row r="420" spans="1:5" s="6" customFormat="1" ht="15" customHeight="1" x14ac:dyDescent="0.25">
      <c r="A420" s="310"/>
      <c r="B420" s="316"/>
      <c r="C420" s="311"/>
      <c r="D420" s="316"/>
      <c r="E420" s="316"/>
    </row>
    <row r="421" spans="1:5" s="6" customFormat="1" ht="15" customHeight="1" x14ac:dyDescent="0.25">
      <c r="A421" s="310"/>
      <c r="B421" s="316"/>
      <c r="C421" s="311"/>
      <c r="D421" s="316"/>
      <c r="E421" s="316"/>
    </row>
    <row r="422" spans="1:5" s="6" customFormat="1" ht="15" customHeight="1" x14ac:dyDescent="0.25">
      <c r="A422" s="310"/>
      <c r="B422" s="316"/>
      <c r="C422" s="311"/>
      <c r="D422" s="316"/>
      <c r="E422" s="316"/>
    </row>
    <row r="423" spans="1:5" s="6" customFormat="1" ht="15" customHeight="1" x14ac:dyDescent="0.25">
      <c r="A423" s="310"/>
      <c r="B423" s="316"/>
      <c r="C423" s="311"/>
      <c r="D423" s="316"/>
      <c r="E423" s="316"/>
    </row>
    <row r="424" spans="1:5" s="6" customFormat="1" ht="15" customHeight="1" x14ac:dyDescent="0.25">
      <c r="A424" s="310"/>
      <c r="B424" s="316"/>
      <c r="C424" s="311"/>
      <c r="D424" s="316"/>
      <c r="E424" s="316"/>
    </row>
    <row r="425" spans="1:5" s="6" customFormat="1" ht="15" customHeight="1" x14ac:dyDescent="0.25">
      <c r="A425" s="310"/>
      <c r="B425" s="316"/>
      <c r="C425" s="311"/>
      <c r="D425" s="316"/>
      <c r="E425" s="316"/>
    </row>
    <row r="426" spans="1:5" s="6" customFormat="1" ht="15" customHeight="1" x14ac:dyDescent="0.25">
      <c r="A426" s="310"/>
      <c r="B426" s="316"/>
      <c r="C426" s="311"/>
      <c r="D426" s="316"/>
      <c r="E426" s="316"/>
    </row>
    <row r="427" spans="1:5" s="6" customFormat="1" ht="15" customHeight="1" x14ac:dyDescent="0.25">
      <c r="A427" s="310"/>
      <c r="B427" s="316"/>
      <c r="C427" s="311"/>
      <c r="D427" s="316"/>
      <c r="E427" s="316"/>
    </row>
    <row r="428" spans="1:5" s="6" customFormat="1" ht="15" customHeight="1" x14ac:dyDescent="0.25">
      <c r="A428" s="310"/>
      <c r="B428" s="316"/>
      <c r="C428" s="311"/>
      <c r="D428" s="316"/>
      <c r="E428" s="316"/>
    </row>
    <row r="429" spans="1:5" s="6" customFormat="1" ht="15" customHeight="1" x14ac:dyDescent="0.25">
      <c r="A429" s="310"/>
      <c r="B429" s="316"/>
      <c r="C429" s="311"/>
      <c r="D429" s="316"/>
      <c r="E429" s="316"/>
    </row>
    <row r="430" spans="1:5" s="6" customFormat="1" ht="15" customHeight="1" x14ac:dyDescent="0.25">
      <c r="A430" s="310"/>
      <c r="B430" s="316"/>
      <c r="C430" s="311"/>
      <c r="D430" s="316"/>
      <c r="E430" s="316"/>
    </row>
    <row r="431" spans="1:5" s="6" customFormat="1" ht="15" customHeight="1" x14ac:dyDescent="0.25">
      <c r="A431" s="310"/>
      <c r="B431" s="316"/>
      <c r="C431" s="311"/>
      <c r="D431" s="316"/>
      <c r="E431" s="316"/>
    </row>
    <row r="432" spans="1:5" s="6" customFormat="1" ht="15" customHeight="1" x14ac:dyDescent="0.25">
      <c r="A432" s="310"/>
      <c r="B432" s="316"/>
      <c r="C432" s="311"/>
      <c r="D432" s="316"/>
      <c r="E432" s="316"/>
    </row>
    <row r="433" spans="1:5" s="6" customFormat="1" ht="15" customHeight="1" x14ac:dyDescent="0.25">
      <c r="A433" s="310"/>
      <c r="B433" s="316"/>
      <c r="C433" s="311"/>
      <c r="D433" s="316"/>
      <c r="E433" s="316"/>
    </row>
    <row r="434" spans="1:5" s="6" customFormat="1" ht="15" customHeight="1" x14ac:dyDescent="0.25">
      <c r="A434" s="310"/>
      <c r="B434" s="316"/>
      <c r="C434" s="311"/>
      <c r="D434" s="316"/>
      <c r="E434" s="316"/>
    </row>
    <row r="435" spans="1:5" s="6" customFormat="1" ht="15" customHeight="1" x14ac:dyDescent="0.25">
      <c r="A435" s="310"/>
      <c r="B435" s="316"/>
      <c r="C435" s="311"/>
      <c r="D435" s="316"/>
      <c r="E435" s="316"/>
    </row>
    <row r="436" spans="1:5" s="6" customFormat="1" ht="15" customHeight="1" x14ac:dyDescent="0.25">
      <c r="A436" s="310"/>
      <c r="B436" s="316"/>
      <c r="C436" s="311"/>
      <c r="D436" s="316"/>
      <c r="E436" s="316"/>
    </row>
    <row r="437" spans="1:5" s="6" customFormat="1" ht="15" customHeight="1" x14ac:dyDescent="0.25">
      <c r="A437" s="310"/>
      <c r="B437" s="316"/>
      <c r="C437" s="311"/>
      <c r="D437" s="316"/>
      <c r="E437" s="316"/>
    </row>
    <row r="438" spans="1:5" s="6" customFormat="1" ht="15" customHeight="1" x14ac:dyDescent="0.25">
      <c r="A438" s="310"/>
      <c r="B438" s="316"/>
      <c r="C438" s="311"/>
      <c r="D438" s="316"/>
      <c r="E438" s="316"/>
    </row>
    <row r="439" spans="1:5" s="6" customFormat="1" ht="15" customHeight="1" x14ac:dyDescent="0.25">
      <c r="A439" s="310"/>
      <c r="B439" s="316"/>
      <c r="C439" s="311"/>
      <c r="D439" s="316"/>
      <c r="E439" s="316"/>
    </row>
    <row r="440" spans="1:5" s="6" customFormat="1" ht="15" customHeight="1" x14ac:dyDescent="0.25">
      <c r="A440" s="310"/>
      <c r="B440" s="316"/>
      <c r="C440" s="311"/>
      <c r="D440" s="316"/>
      <c r="E440" s="316"/>
    </row>
    <row r="441" spans="1:5" s="6" customFormat="1" ht="15" customHeight="1" x14ac:dyDescent="0.25">
      <c r="A441" s="310"/>
      <c r="B441" s="316"/>
      <c r="C441" s="311"/>
      <c r="D441" s="316"/>
      <c r="E441" s="316"/>
    </row>
    <row r="442" spans="1:5" s="6" customFormat="1" ht="15" customHeight="1" x14ac:dyDescent="0.25">
      <c r="A442" s="310"/>
      <c r="B442" s="316"/>
      <c r="C442" s="311"/>
      <c r="D442" s="316"/>
      <c r="E442" s="316"/>
    </row>
    <row r="443" spans="1:5" s="6" customFormat="1" ht="15" customHeight="1" x14ac:dyDescent="0.25">
      <c r="A443" s="310"/>
      <c r="B443" s="316"/>
      <c r="C443" s="311"/>
      <c r="D443" s="316"/>
      <c r="E443" s="316"/>
    </row>
    <row r="444" spans="1:5" s="6" customFormat="1" ht="15" customHeight="1" x14ac:dyDescent="0.25">
      <c r="A444" s="310"/>
      <c r="B444" s="316"/>
      <c r="C444" s="311"/>
      <c r="D444" s="316"/>
      <c r="E444" s="316"/>
    </row>
    <row r="445" spans="1:5" s="6" customFormat="1" ht="15" customHeight="1" x14ac:dyDescent="0.25">
      <c r="A445" s="310"/>
      <c r="B445" s="316"/>
      <c r="C445" s="311"/>
      <c r="D445" s="316"/>
      <c r="E445" s="316"/>
    </row>
    <row r="446" spans="1:5" s="6" customFormat="1" ht="15" customHeight="1" x14ac:dyDescent="0.25">
      <c r="A446" s="310"/>
      <c r="B446" s="316"/>
      <c r="C446" s="311"/>
      <c r="D446" s="316"/>
      <c r="E446" s="316"/>
    </row>
    <row r="447" spans="1:5" s="6" customFormat="1" ht="15" customHeight="1" x14ac:dyDescent="0.25">
      <c r="A447" s="310"/>
      <c r="B447" s="316"/>
      <c r="C447" s="311"/>
      <c r="D447" s="316"/>
      <c r="E447" s="316"/>
    </row>
    <row r="448" spans="1:5" s="6" customFormat="1" ht="15" customHeight="1" x14ac:dyDescent="0.25">
      <c r="A448" s="310"/>
      <c r="B448" s="316"/>
      <c r="C448" s="311"/>
      <c r="D448" s="316"/>
      <c r="E448" s="316"/>
    </row>
    <row r="449" spans="1:5" s="6" customFormat="1" ht="15" customHeight="1" x14ac:dyDescent="0.25">
      <c r="A449" s="310"/>
      <c r="B449" s="316"/>
      <c r="C449" s="311"/>
      <c r="D449" s="316"/>
      <c r="E449" s="316"/>
    </row>
    <row r="450" spans="1:5" s="6" customFormat="1" ht="15" customHeight="1" x14ac:dyDescent="0.25">
      <c r="A450" s="310"/>
      <c r="B450" s="316"/>
      <c r="C450" s="311"/>
      <c r="D450" s="316"/>
      <c r="E450" s="316"/>
    </row>
    <row r="451" spans="1:5" s="6" customFormat="1" ht="15" customHeight="1" x14ac:dyDescent="0.25">
      <c r="A451" s="310"/>
      <c r="B451" s="316"/>
      <c r="C451" s="311"/>
      <c r="D451" s="316"/>
      <c r="E451" s="316"/>
    </row>
    <row r="452" spans="1:5" s="6" customFormat="1" ht="15" customHeight="1" x14ac:dyDescent="0.25">
      <c r="A452" s="310"/>
      <c r="B452" s="316"/>
      <c r="C452" s="311"/>
      <c r="D452" s="316"/>
      <c r="E452" s="316"/>
    </row>
    <row r="453" spans="1:5" s="6" customFormat="1" ht="15" customHeight="1" x14ac:dyDescent="0.25">
      <c r="A453" s="310"/>
      <c r="B453" s="316"/>
      <c r="C453" s="311"/>
      <c r="D453" s="316"/>
      <c r="E453" s="316"/>
    </row>
    <row r="454" spans="1:5" s="6" customFormat="1" ht="15" customHeight="1" x14ac:dyDescent="0.25">
      <c r="A454" s="310"/>
      <c r="B454" s="316"/>
      <c r="C454" s="311"/>
      <c r="D454" s="316"/>
      <c r="E454" s="316"/>
    </row>
    <row r="455" spans="1:5" s="6" customFormat="1" ht="15" customHeight="1" x14ac:dyDescent="0.25">
      <c r="A455" s="310"/>
      <c r="B455" s="316"/>
      <c r="C455" s="311"/>
      <c r="D455" s="316"/>
      <c r="E455" s="316"/>
    </row>
    <row r="456" spans="1:5" s="6" customFormat="1" ht="15" customHeight="1" x14ac:dyDescent="0.25">
      <c r="A456" s="310"/>
      <c r="B456" s="316"/>
      <c r="C456" s="311"/>
      <c r="D456" s="316"/>
      <c r="E456" s="316"/>
    </row>
    <row r="457" spans="1:5" s="6" customFormat="1" ht="15" customHeight="1" x14ac:dyDescent="0.25">
      <c r="A457" s="310"/>
      <c r="B457" s="316"/>
      <c r="C457" s="311"/>
      <c r="D457" s="316"/>
      <c r="E457" s="316"/>
    </row>
    <row r="458" spans="1:5" s="6" customFormat="1" ht="15" customHeight="1" x14ac:dyDescent="0.25">
      <c r="A458" s="310"/>
      <c r="B458" s="316"/>
      <c r="C458" s="311"/>
      <c r="D458" s="316"/>
      <c r="E458" s="316"/>
    </row>
    <row r="459" spans="1:5" s="6" customFormat="1" ht="15" customHeight="1" x14ac:dyDescent="0.25">
      <c r="A459" s="310"/>
      <c r="B459" s="316"/>
      <c r="C459" s="311"/>
      <c r="D459" s="316"/>
      <c r="E459" s="316"/>
    </row>
    <row r="460" spans="1:5" s="6" customFormat="1" ht="15" customHeight="1" x14ac:dyDescent="0.25">
      <c r="A460" s="310"/>
      <c r="B460" s="316"/>
      <c r="C460" s="311"/>
      <c r="D460" s="316"/>
      <c r="E460" s="316"/>
    </row>
    <row r="461" spans="1:5" s="6" customFormat="1" ht="15" customHeight="1" x14ac:dyDescent="0.25">
      <c r="A461" s="310"/>
      <c r="B461" s="316"/>
      <c r="C461" s="311"/>
      <c r="D461" s="316"/>
      <c r="E461" s="316"/>
    </row>
    <row r="462" spans="1:5" s="6" customFormat="1" ht="15" customHeight="1" x14ac:dyDescent="0.25">
      <c r="A462" s="310"/>
      <c r="B462" s="316"/>
      <c r="C462" s="311"/>
      <c r="D462" s="316"/>
      <c r="E462" s="316"/>
    </row>
    <row r="463" spans="1:5" s="6" customFormat="1" ht="15" customHeight="1" x14ac:dyDescent="0.25">
      <c r="A463" s="310"/>
      <c r="B463" s="316"/>
      <c r="C463" s="311"/>
      <c r="D463" s="316"/>
      <c r="E463" s="316"/>
    </row>
    <row r="464" spans="1:5" s="6" customFormat="1" ht="15" customHeight="1" x14ac:dyDescent="0.25">
      <c r="A464" s="310"/>
      <c r="B464" s="316"/>
      <c r="C464" s="311"/>
      <c r="D464" s="316"/>
      <c r="E464" s="316"/>
    </row>
    <row r="465" spans="1:5" s="6" customFormat="1" ht="15" customHeight="1" x14ac:dyDescent="0.25">
      <c r="A465" s="310"/>
      <c r="B465" s="316"/>
      <c r="C465" s="311"/>
      <c r="D465" s="316"/>
      <c r="E465" s="316"/>
    </row>
    <row r="466" spans="1:5" s="6" customFormat="1" ht="15" customHeight="1" x14ac:dyDescent="0.25">
      <c r="A466" s="310"/>
      <c r="B466" s="316"/>
      <c r="C466" s="311"/>
      <c r="D466" s="316"/>
      <c r="E466" s="316"/>
    </row>
    <row r="467" spans="1:5" s="6" customFormat="1" ht="15" customHeight="1" x14ac:dyDescent="0.25">
      <c r="A467" s="310"/>
      <c r="B467" s="316"/>
      <c r="C467" s="311"/>
      <c r="D467" s="316"/>
      <c r="E467" s="316"/>
    </row>
    <row r="468" spans="1:5" s="6" customFormat="1" ht="15" customHeight="1" x14ac:dyDescent="0.25">
      <c r="A468" s="310"/>
      <c r="B468" s="316"/>
      <c r="C468" s="311"/>
      <c r="D468" s="316"/>
      <c r="E468" s="316"/>
    </row>
    <row r="469" spans="1:5" s="6" customFormat="1" ht="15" customHeight="1" x14ac:dyDescent="0.25">
      <c r="A469" s="310"/>
      <c r="B469" s="316"/>
      <c r="C469" s="311"/>
      <c r="D469" s="316"/>
      <c r="E469" s="316"/>
    </row>
    <row r="470" spans="1:5" s="6" customFormat="1" ht="15" customHeight="1" x14ac:dyDescent="0.25">
      <c r="A470" s="310"/>
      <c r="B470" s="316"/>
      <c r="C470" s="311"/>
      <c r="D470" s="316"/>
      <c r="E470" s="316"/>
    </row>
    <row r="471" spans="1:5" s="6" customFormat="1" ht="15" customHeight="1" x14ac:dyDescent="0.25">
      <c r="A471" s="310"/>
      <c r="B471" s="316"/>
      <c r="C471" s="311"/>
      <c r="D471" s="316"/>
      <c r="E471" s="316"/>
    </row>
    <row r="472" spans="1:5" s="6" customFormat="1" ht="15" customHeight="1" x14ac:dyDescent="0.25">
      <c r="A472" s="310"/>
      <c r="B472" s="316"/>
      <c r="C472" s="311"/>
      <c r="D472" s="316"/>
      <c r="E472" s="316"/>
    </row>
    <row r="473" spans="1:5" s="6" customFormat="1" ht="15" customHeight="1" x14ac:dyDescent="0.25">
      <c r="A473" s="310"/>
      <c r="B473" s="316"/>
      <c r="C473" s="311"/>
      <c r="D473" s="316"/>
      <c r="E473" s="316"/>
    </row>
    <row r="474" spans="1:5" s="6" customFormat="1" ht="15" customHeight="1" x14ac:dyDescent="0.25">
      <c r="A474" s="310"/>
      <c r="B474" s="316"/>
      <c r="C474" s="311"/>
      <c r="D474" s="316"/>
      <c r="E474" s="316"/>
    </row>
    <row r="475" spans="1:5" s="6" customFormat="1" ht="15" customHeight="1" x14ac:dyDescent="0.25">
      <c r="A475" s="310"/>
      <c r="B475" s="316"/>
      <c r="C475" s="311"/>
      <c r="D475" s="316"/>
      <c r="E475" s="316"/>
    </row>
    <row r="476" spans="1:5" s="6" customFormat="1" ht="15" customHeight="1" x14ac:dyDescent="0.25">
      <c r="A476" s="310"/>
      <c r="B476" s="316"/>
      <c r="C476" s="311"/>
      <c r="D476" s="316"/>
      <c r="E476" s="316"/>
    </row>
    <row r="477" spans="1:5" s="6" customFormat="1" ht="15" customHeight="1" x14ac:dyDescent="0.25">
      <c r="A477" s="310"/>
      <c r="B477" s="316"/>
      <c r="C477" s="311"/>
      <c r="D477" s="316"/>
      <c r="E477" s="316"/>
    </row>
    <row r="478" spans="1:5" s="6" customFormat="1" ht="15" customHeight="1" x14ac:dyDescent="0.25">
      <c r="A478" s="310"/>
      <c r="B478" s="316"/>
      <c r="C478" s="311"/>
      <c r="D478" s="316"/>
      <c r="E478" s="316"/>
    </row>
    <row r="479" spans="1:5" s="6" customFormat="1" ht="15" customHeight="1" x14ac:dyDescent="0.25">
      <c r="A479" s="310"/>
      <c r="B479" s="316"/>
      <c r="C479" s="311"/>
      <c r="D479" s="316"/>
      <c r="E479" s="316"/>
    </row>
    <row r="480" spans="1:5" s="6" customFormat="1" ht="15" customHeight="1" x14ac:dyDescent="0.25">
      <c r="A480" s="310"/>
      <c r="B480" s="316"/>
      <c r="C480" s="311"/>
      <c r="D480" s="316"/>
      <c r="E480" s="316"/>
    </row>
    <row r="481" spans="1:5" s="6" customFormat="1" ht="15" customHeight="1" x14ac:dyDescent="0.25">
      <c r="A481" s="310"/>
      <c r="B481" s="316"/>
      <c r="C481" s="311"/>
      <c r="D481" s="316"/>
      <c r="E481" s="316"/>
    </row>
    <row r="482" spans="1:5" s="6" customFormat="1" ht="15" customHeight="1" x14ac:dyDescent="0.25">
      <c r="A482" s="310"/>
      <c r="B482" s="316"/>
      <c r="C482" s="311"/>
      <c r="D482" s="316"/>
      <c r="E482" s="316"/>
    </row>
    <row r="483" spans="1:5" s="6" customFormat="1" ht="15" customHeight="1" x14ac:dyDescent="0.25">
      <c r="A483" s="310"/>
      <c r="B483" s="316"/>
      <c r="C483" s="311"/>
      <c r="D483" s="316"/>
      <c r="E483" s="316"/>
    </row>
    <row r="484" spans="1:5" s="6" customFormat="1" ht="15" customHeight="1" x14ac:dyDescent="0.25">
      <c r="A484" s="310"/>
      <c r="B484" s="316"/>
      <c r="C484" s="311"/>
      <c r="D484" s="316"/>
      <c r="E484" s="316"/>
    </row>
    <row r="485" spans="1:5" s="6" customFormat="1" ht="15" customHeight="1" x14ac:dyDescent="0.25">
      <c r="A485" s="310"/>
      <c r="B485" s="316"/>
      <c r="C485" s="311"/>
      <c r="D485" s="316"/>
      <c r="E485" s="316"/>
    </row>
    <row r="486" spans="1:5" s="6" customFormat="1" ht="15" customHeight="1" x14ac:dyDescent="0.25">
      <c r="A486" s="310"/>
      <c r="B486" s="316"/>
      <c r="C486" s="311"/>
      <c r="D486" s="316"/>
      <c r="E486" s="316"/>
    </row>
    <row r="487" spans="1:5" s="6" customFormat="1" ht="15" customHeight="1" x14ac:dyDescent="0.25">
      <c r="A487" s="310"/>
      <c r="B487" s="316"/>
      <c r="C487" s="311"/>
      <c r="D487" s="316"/>
      <c r="E487" s="316"/>
    </row>
    <row r="488" spans="1:5" s="6" customFormat="1" ht="15" customHeight="1" x14ac:dyDescent="0.25">
      <c r="A488" s="310"/>
      <c r="B488" s="316"/>
      <c r="C488" s="311"/>
      <c r="D488" s="316"/>
      <c r="E488" s="316"/>
    </row>
    <row r="489" spans="1:5" s="6" customFormat="1" ht="15" customHeight="1" x14ac:dyDescent="0.25">
      <c r="A489" s="310"/>
      <c r="B489" s="316"/>
      <c r="C489" s="311"/>
      <c r="D489" s="316"/>
      <c r="E489" s="316"/>
    </row>
    <row r="490" spans="1:5" s="6" customFormat="1" ht="15" customHeight="1" x14ac:dyDescent="0.25">
      <c r="A490" s="310"/>
      <c r="B490" s="316"/>
      <c r="C490" s="311"/>
      <c r="D490" s="316"/>
      <c r="E490" s="316"/>
    </row>
    <row r="491" spans="1:5" s="6" customFormat="1" ht="15" customHeight="1" x14ac:dyDescent="0.25">
      <c r="A491" s="310"/>
      <c r="B491" s="316"/>
      <c r="C491" s="311"/>
      <c r="D491" s="316"/>
      <c r="E491" s="316"/>
    </row>
    <row r="492" spans="1:5" s="6" customFormat="1" ht="15" customHeight="1" x14ac:dyDescent="0.25">
      <c r="A492" s="310"/>
      <c r="B492" s="316"/>
      <c r="C492" s="311"/>
      <c r="D492" s="316"/>
      <c r="E492" s="316"/>
    </row>
    <row r="493" spans="1:5" s="6" customFormat="1" ht="15" customHeight="1" x14ac:dyDescent="0.25">
      <c r="A493" s="310"/>
      <c r="B493" s="316"/>
      <c r="C493" s="311"/>
      <c r="D493" s="316"/>
      <c r="E493" s="316"/>
    </row>
    <row r="494" spans="1:5" s="6" customFormat="1" ht="15" customHeight="1" x14ac:dyDescent="0.25">
      <c r="A494" s="310"/>
      <c r="B494" s="316"/>
      <c r="C494" s="311"/>
      <c r="D494" s="316"/>
      <c r="E494" s="316"/>
    </row>
    <row r="495" spans="1:5" s="6" customFormat="1" ht="15" customHeight="1" x14ac:dyDescent="0.25">
      <c r="A495" s="310"/>
      <c r="B495" s="316"/>
      <c r="C495" s="311"/>
      <c r="D495" s="316"/>
      <c r="E495" s="316"/>
    </row>
    <row r="496" spans="1:5" s="6" customFormat="1" ht="15" customHeight="1" x14ac:dyDescent="0.25">
      <c r="A496" s="310"/>
      <c r="B496" s="316"/>
      <c r="C496" s="311"/>
      <c r="D496" s="316"/>
      <c r="E496" s="316"/>
    </row>
    <row r="497" spans="1:5" s="6" customFormat="1" ht="15" customHeight="1" x14ac:dyDescent="0.25">
      <c r="A497" s="310"/>
      <c r="B497" s="316"/>
      <c r="C497" s="311"/>
      <c r="D497" s="316"/>
      <c r="E497" s="316"/>
    </row>
    <row r="498" spans="1:5" s="6" customFormat="1" ht="15" customHeight="1" x14ac:dyDescent="0.25">
      <c r="A498" s="310"/>
      <c r="B498" s="316"/>
      <c r="C498" s="311"/>
      <c r="D498" s="316"/>
      <c r="E498" s="316"/>
    </row>
    <row r="499" spans="1:5" s="6" customFormat="1" ht="15" customHeight="1" x14ac:dyDescent="0.25">
      <c r="A499" s="310"/>
      <c r="B499" s="316"/>
      <c r="C499" s="311"/>
      <c r="D499" s="316"/>
      <c r="E499" s="316"/>
    </row>
    <row r="500" spans="1:5" s="6" customFormat="1" ht="15" customHeight="1" x14ac:dyDescent="0.25">
      <c r="A500" s="310"/>
      <c r="B500" s="316"/>
      <c r="C500" s="311"/>
      <c r="D500" s="316"/>
      <c r="E500" s="316"/>
    </row>
    <row r="501" spans="1:5" s="6" customFormat="1" ht="15" customHeight="1" x14ac:dyDescent="0.25">
      <c r="A501" s="310"/>
      <c r="B501" s="316"/>
      <c r="C501" s="311"/>
      <c r="D501" s="316"/>
      <c r="E501" s="316"/>
    </row>
    <row r="502" spans="1:5" s="6" customFormat="1" ht="15" customHeight="1" x14ac:dyDescent="0.25">
      <c r="A502" s="310"/>
      <c r="B502" s="316"/>
      <c r="C502" s="311"/>
      <c r="D502" s="316"/>
      <c r="E502" s="316"/>
    </row>
    <row r="503" spans="1:5" s="6" customFormat="1" ht="15" customHeight="1" x14ac:dyDescent="0.25">
      <c r="A503" s="310"/>
      <c r="B503" s="316"/>
      <c r="C503" s="311"/>
      <c r="D503" s="316"/>
      <c r="E503" s="316"/>
    </row>
    <row r="504" spans="1:5" s="6" customFormat="1" ht="15" customHeight="1" x14ac:dyDescent="0.25">
      <c r="A504" s="310"/>
      <c r="B504" s="316"/>
      <c r="C504" s="311"/>
      <c r="D504" s="316"/>
      <c r="E504" s="316"/>
    </row>
    <row r="505" spans="1:5" s="6" customFormat="1" ht="15" customHeight="1" x14ac:dyDescent="0.25">
      <c r="A505" s="310"/>
      <c r="B505" s="316"/>
      <c r="C505" s="311"/>
      <c r="D505" s="316"/>
      <c r="E505" s="316"/>
    </row>
    <row r="506" spans="1:5" s="6" customFormat="1" ht="15" customHeight="1" x14ac:dyDescent="0.25">
      <c r="A506" s="310"/>
      <c r="B506" s="316"/>
      <c r="C506" s="311"/>
      <c r="D506" s="316"/>
      <c r="E506" s="316"/>
    </row>
    <row r="507" spans="1:5" s="6" customFormat="1" ht="15" customHeight="1" x14ac:dyDescent="0.25">
      <c r="A507" s="310"/>
      <c r="B507" s="316"/>
      <c r="C507" s="311"/>
      <c r="D507" s="316"/>
      <c r="E507" s="316"/>
    </row>
    <row r="508" spans="1:5" s="6" customFormat="1" ht="15" customHeight="1" x14ac:dyDescent="0.25">
      <c r="A508" s="310"/>
      <c r="B508" s="316"/>
      <c r="C508" s="311"/>
      <c r="D508" s="316"/>
      <c r="E508" s="316"/>
    </row>
    <row r="509" spans="1:5" s="6" customFormat="1" ht="15" customHeight="1" x14ac:dyDescent="0.25">
      <c r="A509" s="310"/>
      <c r="B509" s="316"/>
      <c r="C509" s="311"/>
      <c r="D509" s="316"/>
      <c r="E509" s="316"/>
    </row>
    <row r="510" spans="1:5" s="6" customFormat="1" ht="15" customHeight="1" x14ac:dyDescent="0.25">
      <c r="A510" s="310"/>
      <c r="B510" s="316"/>
      <c r="C510" s="311"/>
      <c r="D510" s="316"/>
      <c r="E510" s="316"/>
    </row>
    <row r="511" spans="1:5" s="6" customFormat="1" ht="15" customHeight="1" x14ac:dyDescent="0.25">
      <c r="A511" s="310"/>
      <c r="B511" s="316"/>
      <c r="C511" s="311"/>
      <c r="D511" s="316"/>
      <c r="E511" s="316"/>
    </row>
    <row r="512" spans="1:5" s="6" customFormat="1" ht="15" customHeight="1" x14ac:dyDescent="0.25">
      <c r="A512" s="310"/>
      <c r="B512" s="316"/>
      <c r="C512" s="311"/>
      <c r="D512" s="316"/>
      <c r="E512" s="316"/>
    </row>
    <row r="513" spans="1:5" s="6" customFormat="1" ht="15" customHeight="1" x14ac:dyDescent="0.25">
      <c r="A513" s="310"/>
      <c r="B513" s="316"/>
      <c r="C513" s="311"/>
      <c r="D513" s="316"/>
      <c r="E513" s="316"/>
    </row>
    <row r="514" spans="1:5" s="6" customFormat="1" ht="15" customHeight="1" x14ac:dyDescent="0.25">
      <c r="A514" s="310"/>
      <c r="B514" s="316"/>
      <c r="C514" s="311"/>
      <c r="D514" s="316"/>
      <c r="E514" s="316"/>
    </row>
    <row r="515" spans="1:5" s="6" customFormat="1" ht="15" customHeight="1" x14ac:dyDescent="0.25">
      <c r="A515" s="310"/>
      <c r="B515" s="316"/>
      <c r="C515" s="311"/>
      <c r="D515" s="316"/>
      <c r="E515" s="316"/>
    </row>
    <row r="516" spans="1:5" s="6" customFormat="1" ht="15" customHeight="1" x14ac:dyDescent="0.25">
      <c r="A516" s="310"/>
      <c r="B516" s="316"/>
      <c r="C516" s="311"/>
      <c r="D516" s="316"/>
      <c r="E516" s="316"/>
    </row>
    <row r="517" spans="1:5" s="6" customFormat="1" ht="15" customHeight="1" x14ac:dyDescent="0.25">
      <c r="A517" s="310"/>
      <c r="B517" s="316"/>
      <c r="C517" s="311"/>
      <c r="D517" s="316"/>
      <c r="E517" s="316"/>
    </row>
    <row r="518" spans="1:5" s="6" customFormat="1" ht="15" customHeight="1" x14ac:dyDescent="0.25">
      <c r="A518" s="310"/>
      <c r="B518" s="316"/>
      <c r="C518" s="311"/>
      <c r="D518" s="316"/>
      <c r="E518" s="316"/>
    </row>
    <row r="519" spans="1:5" s="6" customFormat="1" ht="15" customHeight="1" x14ac:dyDescent="0.25">
      <c r="A519" s="310"/>
      <c r="B519" s="316"/>
      <c r="C519" s="311"/>
      <c r="D519" s="316"/>
      <c r="E519" s="316"/>
    </row>
    <row r="520" spans="1:5" s="6" customFormat="1" ht="15" customHeight="1" x14ac:dyDescent="0.25">
      <c r="A520" s="310"/>
      <c r="B520" s="316"/>
      <c r="C520" s="311"/>
      <c r="D520" s="316"/>
      <c r="E520" s="316"/>
    </row>
    <row r="521" spans="1:5" s="6" customFormat="1" ht="15" customHeight="1" x14ac:dyDescent="0.25">
      <c r="A521" s="310"/>
      <c r="B521" s="316"/>
      <c r="C521" s="311"/>
      <c r="D521" s="316"/>
      <c r="E521" s="316"/>
    </row>
    <row r="522" spans="1:5" s="6" customFormat="1" ht="15" customHeight="1" x14ac:dyDescent="0.25">
      <c r="A522" s="310"/>
      <c r="B522" s="316"/>
      <c r="C522" s="311"/>
      <c r="D522" s="316"/>
      <c r="E522" s="316"/>
    </row>
    <row r="523" spans="1:5" s="6" customFormat="1" ht="15" customHeight="1" x14ac:dyDescent="0.25">
      <c r="A523" s="310"/>
      <c r="B523" s="316"/>
      <c r="C523" s="311"/>
      <c r="D523" s="316"/>
      <c r="E523" s="316"/>
    </row>
    <row r="524" spans="1:5" s="6" customFormat="1" ht="15" customHeight="1" x14ac:dyDescent="0.25">
      <c r="A524" s="310"/>
      <c r="B524" s="316"/>
      <c r="C524" s="311"/>
      <c r="D524" s="316"/>
      <c r="E524" s="316"/>
    </row>
    <row r="525" spans="1:5" s="6" customFormat="1" ht="15" customHeight="1" x14ac:dyDescent="0.25">
      <c r="A525" s="310"/>
      <c r="B525" s="316"/>
      <c r="C525" s="311"/>
      <c r="D525" s="316"/>
      <c r="E525" s="316"/>
    </row>
    <row r="526" spans="1:5" s="6" customFormat="1" ht="15" customHeight="1" x14ac:dyDescent="0.25">
      <c r="A526" s="310"/>
      <c r="B526" s="316"/>
      <c r="C526" s="311"/>
      <c r="D526" s="316"/>
      <c r="E526" s="316"/>
    </row>
    <row r="527" spans="1:5" s="6" customFormat="1" ht="15" customHeight="1" x14ac:dyDescent="0.25">
      <c r="A527" s="310"/>
      <c r="B527" s="316"/>
      <c r="C527" s="311"/>
      <c r="D527" s="316"/>
      <c r="E527" s="316"/>
    </row>
    <row r="528" spans="1:5" s="6" customFormat="1" ht="15" customHeight="1" x14ac:dyDescent="0.25">
      <c r="A528" s="310"/>
      <c r="B528" s="316"/>
      <c r="C528" s="311"/>
      <c r="D528" s="316"/>
      <c r="E528" s="316"/>
    </row>
    <row r="529" spans="1:5" s="6" customFormat="1" ht="15" customHeight="1" x14ac:dyDescent="0.25">
      <c r="A529" s="310"/>
      <c r="B529" s="316"/>
      <c r="C529" s="311"/>
      <c r="D529" s="316"/>
      <c r="E529" s="316"/>
    </row>
    <row r="530" spans="1:5" s="6" customFormat="1" ht="15" customHeight="1" x14ac:dyDescent="0.25">
      <c r="A530" s="310"/>
      <c r="B530" s="316"/>
      <c r="C530" s="311"/>
      <c r="D530" s="316"/>
      <c r="E530" s="316"/>
    </row>
    <row r="531" spans="1:5" s="6" customFormat="1" ht="15" customHeight="1" x14ac:dyDescent="0.25">
      <c r="A531" s="310"/>
      <c r="B531" s="316"/>
      <c r="C531" s="311"/>
      <c r="D531" s="316"/>
      <c r="E531" s="316"/>
    </row>
    <row r="532" spans="1:5" s="6" customFormat="1" ht="15" customHeight="1" x14ac:dyDescent="0.25">
      <c r="A532" s="310"/>
      <c r="B532" s="316"/>
      <c r="C532" s="311"/>
      <c r="D532" s="316"/>
      <c r="E532" s="316"/>
    </row>
    <row r="533" spans="1:5" s="6" customFormat="1" ht="15" customHeight="1" x14ac:dyDescent="0.25">
      <c r="A533" s="310"/>
      <c r="B533" s="316"/>
      <c r="C533" s="311"/>
      <c r="D533" s="316"/>
      <c r="E533" s="316"/>
    </row>
    <row r="534" spans="1:5" s="6" customFormat="1" ht="15" customHeight="1" x14ac:dyDescent="0.25">
      <c r="A534" s="310"/>
      <c r="B534" s="316"/>
      <c r="C534" s="311"/>
      <c r="D534" s="316"/>
      <c r="E534" s="316"/>
    </row>
    <row r="535" spans="1:5" s="6" customFormat="1" ht="15" customHeight="1" x14ac:dyDescent="0.25">
      <c r="A535" s="310"/>
      <c r="B535" s="316"/>
      <c r="C535" s="311"/>
      <c r="D535" s="316"/>
      <c r="E535" s="316"/>
    </row>
    <row r="536" spans="1:5" s="6" customFormat="1" ht="15" customHeight="1" x14ac:dyDescent="0.25">
      <c r="A536" s="310"/>
      <c r="B536" s="316"/>
      <c r="C536" s="311"/>
      <c r="D536" s="316"/>
      <c r="E536" s="316"/>
    </row>
    <row r="537" spans="1:5" s="6" customFormat="1" ht="15" customHeight="1" x14ac:dyDescent="0.25">
      <c r="A537" s="310"/>
      <c r="B537" s="316"/>
      <c r="C537" s="311"/>
      <c r="D537" s="316"/>
      <c r="E537" s="316"/>
    </row>
    <row r="538" spans="1:5" s="6" customFormat="1" ht="15" customHeight="1" x14ac:dyDescent="0.25">
      <c r="A538" s="310"/>
      <c r="B538" s="316"/>
      <c r="C538" s="311"/>
      <c r="D538" s="316"/>
      <c r="E538" s="316"/>
    </row>
    <row r="539" spans="1:5" s="6" customFormat="1" ht="15" customHeight="1" x14ac:dyDescent="0.25">
      <c r="A539" s="310"/>
      <c r="B539" s="316"/>
      <c r="C539" s="311"/>
      <c r="D539" s="316"/>
      <c r="E539" s="316"/>
    </row>
    <row r="540" spans="1:5" s="6" customFormat="1" ht="15" customHeight="1" x14ac:dyDescent="0.25">
      <c r="A540" s="310"/>
      <c r="B540" s="316"/>
      <c r="C540" s="311"/>
      <c r="D540" s="316"/>
      <c r="E540" s="316"/>
    </row>
    <row r="541" spans="1:5" s="6" customFormat="1" ht="15" customHeight="1" x14ac:dyDescent="0.25">
      <c r="A541" s="310"/>
      <c r="B541" s="316"/>
      <c r="C541" s="311"/>
      <c r="D541" s="316"/>
      <c r="E541" s="316"/>
    </row>
    <row r="542" spans="1:5" s="6" customFormat="1" ht="15" customHeight="1" x14ac:dyDescent="0.25">
      <c r="A542" s="310"/>
      <c r="B542" s="316"/>
      <c r="C542" s="311"/>
      <c r="D542" s="316"/>
      <c r="E542" s="316"/>
    </row>
    <row r="543" spans="1:5" s="6" customFormat="1" ht="15" customHeight="1" x14ac:dyDescent="0.25">
      <c r="A543" s="310"/>
      <c r="B543" s="316"/>
      <c r="C543" s="311"/>
      <c r="D543" s="316"/>
      <c r="E543" s="316"/>
    </row>
    <row r="544" spans="1:5" s="6" customFormat="1" ht="15" customHeight="1" x14ac:dyDescent="0.25">
      <c r="A544" s="310"/>
      <c r="B544" s="316"/>
      <c r="C544" s="311"/>
      <c r="D544" s="316"/>
      <c r="E544" s="316"/>
    </row>
    <row r="545" spans="1:5" s="6" customFormat="1" ht="15" customHeight="1" x14ac:dyDescent="0.25">
      <c r="A545" s="310"/>
      <c r="B545" s="316"/>
      <c r="C545" s="311"/>
      <c r="D545" s="316"/>
      <c r="E545" s="316"/>
    </row>
    <row r="546" spans="1:5" s="6" customFormat="1" ht="15" customHeight="1" x14ac:dyDescent="0.25">
      <c r="A546" s="310"/>
      <c r="B546" s="316"/>
      <c r="C546" s="311"/>
      <c r="D546" s="316"/>
      <c r="E546" s="316"/>
    </row>
    <row r="547" spans="1:5" s="6" customFormat="1" ht="15" customHeight="1" x14ac:dyDescent="0.25">
      <c r="A547" s="310"/>
      <c r="B547" s="316"/>
      <c r="C547" s="311"/>
      <c r="D547" s="316"/>
      <c r="E547" s="316"/>
    </row>
    <row r="548" spans="1:5" s="6" customFormat="1" ht="15" customHeight="1" x14ac:dyDescent="0.25">
      <c r="A548" s="310"/>
      <c r="B548" s="316"/>
      <c r="C548" s="311"/>
      <c r="D548" s="316"/>
      <c r="E548" s="316"/>
    </row>
    <row r="549" spans="1:5" s="6" customFormat="1" ht="15" customHeight="1" x14ac:dyDescent="0.25">
      <c r="A549" s="310"/>
      <c r="B549" s="316"/>
      <c r="C549" s="311"/>
      <c r="D549" s="316"/>
      <c r="E549" s="316"/>
    </row>
    <row r="550" spans="1:5" s="6" customFormat="1" ht="15" customHeight="1" x14ac:dyDescent="0.25">
      <c r="A550" s="310"/>
      <c r="B550" s="316"/>
      <c r="C550" s="311"/>
      <c r="D550" s="316"/>
      <c r="E550" s="316"/>
    </row>
    <row r="551" spans="1:5" s="6" customFormat="1" ht="15" customHeight="1" x14ac:dyDescent="0.25">
      <c r="A551" s="310"/>
      <c r="B551" s="316"/>
      <c r="C551" s="311"/>
      <c r="D551" s="316"/>
      <c r="E551" s="316"/>
    </row>
    <row r="552" spans="1:5" s="6" customFormat="1" ht="15" customHeight="1" x14ac:dyDescent="0.25">
      <c r="A552" s="310"/>
      <c r="B552" s="316"/>
      <c r="C552" s="311"/>
      <c r="D552" s="316"/>
      <c r="E552" s="316"/>
    </row>
    <row r="553" spans="1:5" s="6" customFormat="1" ht="15" customHeight="1" x14ac:dyDescent="0.25">
      <c r="A553" s="310"/>
      <c r="B553" s="316"/>
      <c r="C553" s="311"/>
      <c r="D553" s="316"/>
      <c r="E553" s="316"/>
    </row>
    <row r="554" spans="1:5" s="6" customFormat="1" ht="15" customHeight="1" x14ac:dyDescent="0.25">
      <c r="A554" s="310"/>
      <c r="B554" s="316"/>
      <c r="C554" s="311"/>
      <c r="D554" s="316"/>
      <c r="E554" s="316"/>
    </row>
    <row r="555" spans="1:5" s="6" customFormat="1" ht="15" customHeight="1" x14ac:dyDescent="0.25">
      <c r="A555" s="310"/>
      <c r="B555" s="316"/>
      <c r="C555" s="311"/>
      <c r="D555" s="316"/>
      <c r="E555" s="316"/>
    </row>
    <row r="556" spans="1:5" s="6" customFormat="1" ht="15" customHeight="1" x14ac:dyDescent="0.25">
      <c r="A556" s="310"/>
      <c r="B556" s="316"/>
      <c r="C556" s="311"/>
      <c r="D556" s="316"/>
      <c r="E556" s="316"/>
    </row>
    <row r="557" spans="1:5" s="6" customFormat="1" ht="15" customHeight="1" x14ac:dyDescent="0.25">
      <c r="A557" s="310"/>
      <c r="B557" s="316"/>
      <c r="C557" s="311"/>
      <c r="D557" s="316"/>
      <c r="E557" s="316"/>
    </row>
    <row r="558" spans="1:5" s="6" customFormat="1" ht="15" customHeight="1" x14ac:dyDescent="0.25">
      <c r="A558" s="310"/>
      <c r="B558" s="316"/>
      <c r="C558" s="311"/>
      <c r="D558" s="316"/>
      <c r="E558" s="316"/>
    </row>
    <row r="559" spans="1:5" ht="15" customHeight="1" x14ac:dyDescent="0.25">
      <c r="A559" s="310"/>
      <c r="B559" s="316"/>
      <c r="C559" s="311"/>
      <c r="D559" s="316"/>
      <c r="E559" s="316"/>
    </row>
    <row r="560" spans="1:5" ht="15" customHeight="1" x14ac:dyDescent="0.25">
      <c r="A560" s="310"/>
      <c r="B560" s="316"/>
      <c r="C560" s="311"/>
      <c r="D560" s="316"/>
      <c r="E560" s="316"/>
    </row>
    <row r="561" spans="1:5" ht="15" customHeight="1" x14ac:dyDescent="0.25">
      <c r="A561" s="310"/>
      <c r="B561" s="316"/>
      <c r="C561" s="311"/>
      <c r="D561" s="316"/>
      <c r="E561" s="316"/>
    </row>
    <row r="562" spans="1:5" ht="15" customHeight="1" x14ac:dyDescent="0.25">
      <c r="A562" s="310"/>
      <c r="B562" s="316"/>
      <c r="C562" s="311"/>
      <c r="D562" s="316"/>
      <c r="E562" s="316"/>
    </row>
    <row r="563" spans="1:5" ht="15" customHeight="1" x14ac:dyDescent="0.25">
      <c r="A563" s="310"/>
      <c r="B563" s="316"/>
      <c r="C563" s="311"/>
      <c r="D563" s="316"/>
      <c r="E563" s="316"/>
    </row>
    <row r="564" spans="1:5" ht="15" customHeight="1" x14ac:dyDescent="0.25">
      <c r="A564" s="310"/>
      <c r="B564" s="316"/>
      <c r="C564" s="311"/>
      <c r="D564" s="316"/>
      <c r="E564" s="316"/>
    </row>
    <row r="565" spans="1:5" ht="15" customHeight="1" x14ac:dyDescent="0.25">
      <c r="A565" s="310"/>
      <c r="B565" s="316"/>
      <c r="C565" s="311"/>
      <c r="D565" s="316"/>
      <c r="E565" s="316"/>
    </row>
    <row r="566" spans="1:5" ht="15" customHeight="1" x14ac:dyDescent="0.25">
      <c r="A566" s="310"/>
      <c r="B566" s="316"/>
      <c r="C566" s="311"/>
      <c r="D566" s="316"/>
      <c r="E566" s="316"/>
    </row>
    <row r="567" spans="1:5" ht="15" customHeight="1" x14ac:dyDescent="0.25">
      <c r="A567" s="310"/>
      <c r="B567" s="316"/>
      <c r="C567" s="311"/>
      <c r="D567" s="316"/>
      <c r="E567" s="316"/>
    </row>
    <row r="568" spans="1:5" ht="15" customHeight="1" x14ac:dyDescent="0.25">
      <c r="A568" s="310"/>
      <c r="B568" s="316"/>
      <c r="C568" s="311"/>
      <c r="D568" s="316"/>
      <c r="E568" s="316"/>
    </row>
    <row r="569" spans="1:5" ht="15" customHeight="1" x14ac:dyDescent="0.25">
      <c r="A569" s="310"/>
      <c r="B569" s="316"/>
      <c r="C569" s="311"/>
      <c r="D569" s="316"/>
      <c r="E569" s="316"/>
    </row>
    <row r="570" spans="1:5" ht="15" customHeight="1" x14ac:dyDescent="0.25">
      <c r="A570" s="310"/>
      <c r="B570" s="316"/>
      <c r="C570" s="311"/>
      <c r="D570" s="316"/>
      <c r="E570" s="316"/>
    </row>
    <row r="571" spans="1:5" ht="15" customHeight="1" x14ac:dyDescent="0.25">
      <c r="A571" s="310"/>
      <c r="B571" s="316"/>
      <c r="C571" s="311"/>
      <c r="D571" s="316"/>
      <c r="E571" s="316"/>
    </row>
    <row r="572" spans="1:5" ht="15" customHeight="1" x14ac:dyDescent="0.25">
      <c r="A572" s="310"/>
      <c r="B572" s="316"/>
      <c r="C572" s="311"/>
      <c r="D572" s="316"/>
      <c r="E572" s="316"/>
    </row>
    <row r="573" spans="1:5" ht="15" customHeight="1" x14ac:dyDescent="0.25">
      <c r="A573" s="310"/>
      <c r="B573" s="316"/>
      <c r="C573" s="311"/>
      <c r="D573" s="316"/>
      <c r="E573" s="316"/>
    </row>
    <row r="574" spans="1:5" ht="15" customHeight="1" x14ac:dyDescent="0.25">
      <c r="A574" s="310"/>
      <c r="B574" s="316"/>
      <c r="C574" s="311"/>
      <c r="D574" s="316"/>
      <c r="E574" s="316"/>
    </row>
    <row r="575" spans="1:5" ht="15" customHeight="1" x14ac:dyDescent="0.25">
      <c r="A575" s="310"/>
      <c r="B575" s="316"/>
      <c r="C575" s="311"/>
      <c r="D575" s="316"/>
      <c r="E575" s="316"/>
    </row>
    <row r="576" spans="1:5" ht="15" customHeight="1" x14ac:dyDescent="0.25">
      <c r="A576" s="310"/>
      <c r="B576" s="316"/>
      <c r="C576" s="311"/>
      <c r="D576" s="316"/>
      <c r="E576" s="316"/>
    </row>
    <row r="577" spans="1:5" ht="15" customHeight="1" x14ac:dyDescent="0.25">
      <c r="A577" s="310"/>
      <c r="B577" s="316"/>
      <c r="C577" s="311"/>
      <c r="D577" s="316"/>
      <c r="E577" s="316"/>
    </row>
    <row r="578" spans="1:5" ht="15" customHeight="1" x14ac:dyDescent="0.25">
      <c r="A578" s="310"/>
      <c r="B578" s="316"/>
      <c r="C578" s="311"/>
      <c r="D578" s="316"/>
      <c r="E578" s="316"/>
    </row>
    <row r="579" spans="1:5" ht="15" customHeight="1" x14ac:dyDescent="0.25">
      <c r="A579" s="310"/>
      <c r="B579" s="316"/>
      <c r="C579" s="311"/>
      <c r="D579" s="316"/>
      <c r="E579" s="316"/>
    </row>
    <row r="580" spans="1:5" ht="15" customHeight="1" x14ac:dyDescent="0.25">
      <c r="A580" s="310"/>
      <c r="B580" s="316"/>
      <c r="C580" s="311"/>
      <c r="D580" s="316"/>
      <c r="E580" s="316"/>
    </row>
    <row r="581" spans="1:5" ht="15" customHeight="1" x14ac:dyDescent="0.25">
      <c r="A581" s="310"/>
      <c r="B581" s="316"/>
      <c r="C581" s="311"/>
      <c r="D581" s="316"/>
      <c r="E581" s="316"/>
    </row>
    <row r="582" spans="1:5" ht="15" customHeight="1" x14ac:dyDescent="0.25">
      <c r="A582" s="310"/>
      <c r="B582" s="316"/>
      <c r="C582" s="311"/>
      <c r="D582" s="316"/>
      <c r="E582" s="316"/>
    </row>
    <row r="583" spans="1:5" ht="15" customHeight="1" x14ac:dyDescent="0.25">
      <c r="A583" s="310"/>
      <c r="B583" s="316"/>
      <c r="C583" s="311"/>
      <c r="D583" s="316"/>
      <c r="E583" s="316"/>
    </row>
    <row r="584" spans="1:5" ht="15" customHeight="1" x14ac:dyDescent="0.25">
      <c r="A584" s="310"/>
      <c r="B584" s="316"/>
      <c r="C584" s="311"/>
      <c r="D584" s="316"/>
      <c r="E584" s="316"/>
    </row>
    <row r="585" spans="1:5" ht="15" customHeight="1" x14ac:dyDescent="0.25">
      <c r="A585" s="310"/>
      <c r="B585" s="316"/>
      <c r="C585" s="311"/>
      <c r="D585" s="316"/>
      <c r="E585" s="316"/>
    </row>
    <row r="586" spans="1:5" ht="15" customHeight="1" x14ac:dyDescent="0.25">
      <c r="A586" s="310"/>
      <c r="B586" s="316"/>
      <c r="C586" s="311"/>
      <c r="D586" s="316"/>
      <c r="E586" s="316"/>
    </row>
    <row r="587" spans="1:5" ht="15" customHeight="1" x14ac:dyDescent="0.25">
      <c r="A587" s="310"/>
      <c r="B587" s="316"/>
      <c r="C587" s="311"/>
      <c r="D587" s="316"/>
      <c r="E587" s="316"/>
    </row>
    <row r="588" spans="1:5" ht="15" customHeight="1" x14ac:dyDescent="0.25">
      <c r="A588" s="310"/>
      <c r="B588" s="316"/>
      <c r="C588" s="311"/>
      <c r="D588" s="316"/>
      <c r="E588" s="316"/>
    </row>
    <row r="589" spans="1:5" ht="15" customHeight="1" x14ac:dyDescent="0.25">
      <c r="A589" s="310"/>
      <c r="B589" s="316"/>
      <c r="C589" s="311"/>
      <c r="D589" s="316"/>
      <c r="E589" s="316"/>
    </row>
    <row r="590" spans="1:5" ht="15" customHeight="1" x14ac:dyDescent="0.25">
      <c r="A590" s="310"/>
      <c r="B590" s="316"/>
      <c r="C590" s="311"/>
      <c r="D590" s="316"/>
      <c r="E590" s="316"/>
    </row>
    <row r="591" spans="1:5" ht="15" customHeight="1" x14ac:dyDescent="0.25">
      <c r="A591" s="310"/>
      <c r="B591" s="316"/>
      <c r="C591" s="311"/>
      <c r="D591" s="316"/>
      <c r="E591" s="316"/>
    </row>
    <row r="592" spans="1:5" ht="15" customHeight="1" x14ac:dyDescent="0.25">
      <c r="A592" s="310"/>
      <c r="B592" s="316"/>
      <c r="C592" s="311"/>
      <c r="D592" s="316"/>
      <c r="E592" s="316"/>
    </row>
    <row r="593" spans="1:5" ht="15" customHeight="1" x14ac:dyDescent="0.25">
      <c r="A593" s="310"/>
      <c r="B593" s="316"/>
      <c r="C593" s="311"/>
      <c r="D593" s="316"/>
      <c r="E593" s="316"/>
    </row>
    <row r="594" spans="1:5" ht="15" customHeight="1" x14ac:dyDescent="0.25">
      <c r="A594" s="310"/>
      <c r="B594" s="316"/>
      <c r="C594" s="311"/>
      <c r="D594" s="316"/>
      <c r="E594" s="316"/>
    </row>
    <row r="595" spans="1:5" ht="15" customHeight="1" x14ac:dyDescent="0.25">
      <c r="A595" s="310"/>
      <c r="B595" s="316"/>
      <c r="C595" s="311"/>
      <c r="D595" s="316"/>
      <c r="E595" s="316"/>
    </row>
    <row r="596" spans="1:5" ht="15" customHeight="1" x14ac:dyDescent="0.25">
      <c r="A596" s="310"/>
      <c r="B596" s="316"/>
      <c r="C596" s="311"/>
      <c r="D596" s="316"/>
      <c r="E596" s="316"/>
    </row>
    <row r="597" spans="1:5" ht="15" customHeight="1" x14ac:dyDescent="0.25">
      <c r="A597" s="310"/>
      <c r="B597" s="316"/>
      <c r="C597" s="311"/>
      <c r="D597" s="316"/>
      <c r="E597" s="316"/>
    </row>
    <row r="598" spans="1:5" ht="15" customHeight="1" x14ac:dyDescent="0.25">
      <c r="A598" s="310"/>
      <c r="B598" s="316"/>
      <c r="C598" s="311"/>
      <c r="D598" s="316"/>
      <c r="E598" s="316"/>
    </row>
    <row r="599" spans="1:5" ht="15" customHeight="1" x14ac:dyDescent="0.25">
      <c r="A599" s="310"/>
      <c r="B599" s="316"/>
      <c r="C599" s="311"/>
      <c r="D599" s="316"/>
      <c r="E599" s="316"/>
    </row>
    <row r="600" spans="1:5" ht="15" customHeight="1" x14ac:dyDescent="0.25">
      <c r="A600" s="310"/>
      <c r="B600" s="316"/>
      <c r="C600" s="311"/>
      <c r="D600" s="316"/>
      <c r="E600" s="316"/>
    </row>
    <row r="601" spans="1:5" ht="15" customHeight="1" x14ac:dyDescent="0.25">
      <c r="A601" s="310"/>
      <c r="B601" s="316"/>
      <c r="C601" s="311"/>
      <c r="D601" s="316"/>
      <c r="E601" s="316"/>
    </row>
    <row r="602" spans="1:5" ht="15" customHeight="1" x14ac:dyDescent="0.25">
      <c r="A602" s="310"/>
      <c r="B602" s="316"/>
      <c r="C602" s="311"/>
      <c r="D602" s="316"/>
      <c r="E602" s="316"/>
    </row>
    <row r="603" spans="1:5" ht="15" customHeight="1" x14ac:dyDescent="0.25">
      <c r="A603" s="310"/>
      <c r="B603" s="316"/>
      <c r="C603" s="311"/>
      <c r="D603" s="316"/>
      <c r="E603" s="316"/>
    </row>
    <row r="604" spans="1:5" ht="15" customHeight="1" x14ac:dyDescent="0.25">
      <c r="A604" s="310"/>
      <c r="B604" s="316"/>
      <c r="C604" s="311"/>
      <c r="D604" s="316"/>
      <c r="E604" s="316"/>
    </row>
    <row r="605" spans="1:5" ht="15" customHeight="1" x14ac:dyDescent="0.25">
      <c r="A605" s="310"/>
      <c r="B605" s="316"/>
      <c r="C605" s="311"/>
      <c r="D605" s="316"/>
      <c r="E605" s="316"/>
    </row>
    <row r="606" spans="1:5" ht="15" customHeight="1" x14ac:dyDescent="0.25">
      <c r="A606" s="310"/>
      <c r="B606" s="316"/>
      <c r="C606" s="311"/>
      <c r="D606" s="316"/>
      <c r="E606" s="316"/>
    </row>
    <row r="607" spans="1:5" ht="15" customHeight="1" x14ac:dyDescent="0.25">
      <c r="A607" s="310"/>
      <c r="B607" s="316"/>
      <c r="C607" s="311"/>
      <c r="D607" s="316"/>
      <c r="E607" s="316"/>
    </row>
    <row r="608" spans="1:5" ht="15" customHeight="1" x14ac:dyDescent="0.25">
      <c r="A608" s="310"/>
      <c r="B608" s="316"/>
      <c r="C608" s="311"/>
      <c r="D608" s="316"/>
      <c r="E608" s="316"/>
    </row>
    <row r="609" spans="1:5" ht="15" customHeight="1" x14ac:dyDescent="0.25">
      <c r="A609" s="310"/>
      <c r="B609" s="316"/>
      <c r="C609" s="311"/>
      <c r="D609" s="316"/>
      <c r="E609" s="316"/>
    </row>
    <row r="610" spans="1:5" ht="15" customHeight="1" x14ac:dyDescent="0.25">
      <c r="A610" s="310"/>
      <c r="B610" s="316"/>
      <c r="C610" s="311"/>
      <c r="D610" s="316"/>
      <c r="E610" s="316"/>
    </row>
    <row r="611" spans="1:5" ht="15" customHeight="1" x14ac:dyDescent="0.25">
      <c r="A611" s="310"/>
      <c r="B611" s="316"/>
      <c r="C611" s="311"/>
      <c r="D611" s="316"/>
      <c r="E611" s="316"/>
    </row>
    <row r="612" spans="1:5" ht="15" customHeight="1" x14ac:dyDescent="0.25">
      <c r="A612" s="310"/>
      <c r="B612" s="316"/>
      <c r="C612" s="311"/>
      <c r="D612" s="316"/>
      <c r="E612" s="316"/>
    </row>
    <row r="613" spans="1:5" ht="15" customHeight="1" x14ac:dyDescent="0.25">
      <c r="A613" s="310"/>
      <c r="B613" s="316"/>
      <c r="C613" s="311"/>
      <c r="D613" s="316"/>
      <c r="E613" s="316"/>
    </row>
    <row r="614" spans="1:5" ht="15" customHeight="1" x14ac:dyDescent="0.25">
      <c r="A614" s="310"/>
      <c r="B614" s="316"/>
      <c r="C614" s="311"/>
      <c r="D614" s="316"/>
      <c r="E614" s="316"/>
    </row>
    <row r="615" spans="1:5" ht="15" customHeight="1" x14ac:dyDescent="0.25">
      <c r="A615" s="310"/>
      <c r="B615" s="316"/>
      <c r="C615" s="311"/>
      <c r="D615" s="316"/>
      <c r="E615" s="316"/>
    </row>
    <row r="616" spans="1:5" ht="15" customHeight="1" x14ac:dyDescent="0.25">
      <c r="A616" s="310"/>
      <c r="B616" s="316"/>
      <c r="C616" s="311"/>
      <c r="D616" s="316"/>
      <c r="E616" s="316"/>
    </row>
    <row r="617" spans="1:5" ht="15" customHeight="1" x14ac:dyDescent="0.25">
      <c r="A617" s="310"/>
      <c r="B617" s="316"/>
      <c r="C617" s="311"/>
      <c r="D617" s="316"/>
      <c r="E617" s="316"/>
    </row>
    <row r="618" spans="1:5" ht="15" customHeight="1" x14ac:dyDescent="0.25">
      <c r="A618" s="310"/>
      <c r="B618" s="316"/>
      <c r="C618" s="311"/>
      <c r="D618" s="316"/>
      <c r="E618" s="316"/>
    </row>
    <row r="619" spans="1:5" ht="15" customHeight="1" x14ac:dyDescent="0.25">
      <c r="A619" s="310"/>
      <c r="B619" s="316"/>
      <c r="C619" s="311"/>
      <c r="D619" s="316"/>
      <c r="E619" s="316"/>
    </row>
    <row r="620" spans="1:5" ht="15" customHeight="1" x14ac:dyDescent="0.25">
      <c r="A620" s="310"/>
      <c r="B620" s="316"/>
      <c r="C620" s="311"/>
      <c r="D620" s="316"/>
      <c r="E620" s="316"/>
    </row>
    <row r="621" spans="1:5" ht="15" customHeight="1" x14ac:dyDescent="0.25">
      <c r="A621" s="310"/>
      <c r="B621" s="316"/>
      <c r="C621" s="311"/>
      <c r="D621" s="316"/>
      <c r="E621" s="316"/>
    </row>
    <row r="622" spans="1:5" ht="15" customHeight="1" x14ac:dyDescent="0.25">
      <c r="A622" s="310"/>
      <c r="B622" s="316"/>
      <c r="C622" s="311"/>
      <c r="D622" s="316"/>
      <c r="E622" s="316"/>
    </row>
    <row r="623" spans="1:5" ht="15" customHeight="1" x14ac:dyDescent="0.25">
      <c r="A623" s="310"/>
      <c r="B623" s="316"/>
      <c r="C623" s="311"/>
      <c r="D623" s="316"/>
      <c r="E623" s="316"/>
    </row>
    <row r="624" spans="1:5" ht="15" customHeight="1" x14ac:dyDescent="0.25">
      <c r="A624" s="310"/>
      <c r="B624" s="316"/>
      <c r="C624" s="311"/>
      <c r="D624" s="316"/>
      <c r="E624" s="316"/>
    </row>
    <row r="625" spans="1:5" ht="15" customHeight="1" x14ac:dyDescent="0.25">
      <c r="A625" s="310"/>
      <c r="B625" s="316"/>
      <c r="C625" s="311"/>
      <c r="D625" s="316"/>
      <c r="E625" s="316"/>
    </row>
    <row r="626" spans="1:5" ht="15" customHeight="1" x14ac:dyDescent="0.25">
      <c r="A626" s="310"/>
      <c r="B626" s="316"/>
      <c r="C626" s="311"/>
      <c r="D626" s="316"/>
      <c r="E626" s="316"/>
    </row>
    <row r="627" spans="1:5" ht="15" customHeight="1" x14ac:dyDescent="0.25">
      <c r="A627" s="310"/>
      <c r="B627" s="316"/>
      <c r="C627" s="311"/>
      <c r="D627" s="316"/>
      <c r="E627" s="316"/>
    </row>
    <row r="628" spans="1:5" ht="15" customHeight="1" x14ac:dyDescent="0.25">
      <c r="A628" s="310"/>
      <c r="B628" s="316"/>
      <c r="C628" s="311"/>
      <c r="D628" s="316"/>
      <c r="E628" s="316"/>
    </row>
    <row r="629" spans="1:5" ht="15" customHeight="1" x14ac:dyDescent="0.25">
      <c r="A629" s="310"/>
      <c r="B629" s="316"/>
      <c r="C629" s="311"/>
      <c r="D629" s="316"/>
      <c r="E629" s="316"/>
    </row>
    <row r="630" spans="1:5" ht="15" customHeight="1" x14ac:dyDescent="0.25">
      <c r="A630" s="310"/>
      <c r="B630" s="316"/>
      <c r="C630" s="311"/>
      <c r="D630" s="316"/>
      <c r="E630" s="316"/>
    </row>
    <row r="631" spans="1:5" ht="15" customHeight="1" x14ac:dyDescent="0.25">
      <c r="A631" s="310"/>
      <c r="B631" s="316"/>
      <c r="C631" s="311"/>
      <c r="D631" s="316"/>
      <c r="E631" s="316"/>
    </row>
    <row r="632" spans="1:5" ht="15" customHeight="1" x14ac:dyDescent="0.25">
      <c r="A632" s="310"/>
      <c r="B632" s="316"/>
      <c r="C632" s="311"/>
      <c r="D632" s="316"/>
      <c r="E632" s="316"/>
    </row>
    <row r="633" spans="1:5" ht="15" customHeight="1" x14ac:dyDescent="0.25">
      <c r="A633" s="310"/>
      <c r="B633" s="316"/>
      <c r="C633" s="311"/>
      <c r="D633" s="316"/>
      <c r="E633" s="316"/>
    </row>
    <row r="634" spans="1:5" ht="15" customHeight="1" x14ac:dyDescent="0.25">
      <c r="A634" s="310"/>
      <c r="B634" s="316"/>
      <c r="C634" s="311"/>
      <c r="D634" s="316"/>
      <c r="E634" s="316"/>
    </row>
    <row r="635" spans="1:5" ht="15" customHeight="1" x14ac:dyDescent="0.25">
      <c r="A635" s="310"/>
      <c r="B635" s="316"/>
      <c r="C635" s="311"/>
      <c r="D635" s="316"/>
      <c r="E635" s="316"/>
    </row>
    <row r="636" spans="1:5" ht="15" customHeight="1" x14ac:dyDescent="0.25">
      <c r="A636" s="310"/>
      <c r="B636" s="316"/>
      <c r="C636" s="311"/>
      <c r="D636" s="316"/>
      <c r="E636" s="316"/>
    </row>
    <row r="637" spans="1:5" ht="15" customHeight="1" x14ac:dyDescent="0.25">
      <c r="A637" s="310"/>
      <c r="B637" s="316"/>
      <c r="C637" s="311"/>
      <c r="D637" s="316"/>
      <c r="E637" s="316"/>
    </row>
    <row r="638" spans="1:5" ht="15" customHeight="1" x14ac:dyDescent="0.25">
      <c r="A638" s="310"/>
      <c r="B638" s="316"/>
      <c r="C638" s="311"/>
      <c r="D638" s="316"/>
      <c r="E638" s="316"/>
    </row>
    <row r="639" spans="1:5" ht="15" customHeight="1" x14ac:dyDescent="0.25">
      <c r="A639" s="310"/>
      <c r="B639" s="316"/>
      <c r="C639" s="311"/>
      <c r="D639" s="316"/>
      <c r="E639" s="316"/>
    </row>
    <row r="640" spans="1:5" ht="15" customHeight="1" x14ac:dyDescent="0.25">
      <c r="A640" s="310"/>
      <c r="B640" s="316"/>
      <c r="C640" s="311"/>
      <c r="D640" s="316"/>
      <c r="E640" s="316"/>
    </row>
    <row r="641" spans="1:5" ht="15" customHeight="1" x14ac:dyDescent="0.25">
      <c r="A641" s="310"/>
      <c r="B641" s="316"/>
      <c r="C641" s="311"/>
      <c r="D641" s="316"/>
      <c r="E641" s="316"/>
    </row>
    <row r="642" spans="1:5" ht="15" customHeight="1" x14ac:dyDescent="0.25">
      <c r="A642" s="310"/>
      <c r="B642" s="316"/>
      <c r="C642" s="311"/>
      <c r="D642" s="316"/>
      <c r="E642" s="316"/>
    </row>
    <row r="643" spans="1:5" ht="15" customHeight="1" x14ac:dyDescent="0.25">
      <c r="A643" s="310"/>
      <c r="B643" s="316"/>
      <c r="C643" s="311"/>
      <c r="D643" s="316"/>
      <c r="E643" s="316"/>
    </row>
    <row r="644" spans="1:5" ht="15" customHeight="1" x14ac:dyDescent="0.25">
      <c r="A644" s="310"/>
      <c r="B644" s="316"/>
      <c r="C644" s="311"/>
      <c r="D644" s="316"/>
      <c r="E644" s="316"/>
    </row>
    <row r="645" spans="1:5" ht="15" customHeight="1" x14ac:dyDescent="0.25">
      <c r="A645" s="310"/>
      <c r="B645" s="316"/>
      <c r="C645" s="311"/>
      <c r="D645" s="316"/>
      <c r="E645" s="316"/>
    </row>
    <row r="646" spans="1:5" ht="15" customHeight="1" x14ac:dyDescent="0.25">
      <c r="A646" s="310"/>
      <c r="B646" s="316"/>
      <c r="C646" s="311"/>
      <c r="D646" s="316"/>
      <c r="E646" s="316"/>
    </row>
    <row r="647" spans="1:5" ht="15" customHeight="1" x14ac:dyDescent="0.25">
      <c r="A647" s="310"/>
      <c r="B647" s="316"/>
      <c r="C647" s="311"/>
      <c r="D647" s="316"/>
      <c r="E647" s="316"/>
    </row>
    <row r="648" spans="1:5" ht="15" customHeight="1" x14ac:dyDescent="0.25">
      <c r="A648" s="310"/>
      <c r="B648" s="316"/>
      <c r="C648" s="311"/>
      <c r="D648" s="316"/>
      <c r="E648" s="316"/>
    </row>
    <row r="649" spans="1:5" ht="15" customHeight="1" x14ac:dyDescent="0.25">
      <c r="A649" s="310"/>
      <c r="B649" s="316"/>
      <c r="C649" s="311"/>
      <c r="D649" s="316"/>
      <c r="E649" s="316"/>
    </row>
    <row r="650" spans="1:5" ht="15" customHeight="1" x14ac:dyDescent="0.25">
      <c r="A650" s="310"/>
      <c r="B650" s="316"/>
      <c r="C650" s="311"/>
      <c r="D650" s="316"/>
      <c r="E650" s="316"/>
    </row>
    <row r="651" spans="1:5" ht="15" customHeight="1" x14ac:dyDescent="0.25">
      <c r="A651" s="310"/>
      <c r="B651" s="316"/>
      <c r="C651" s="311"/>
      <c r="D651" s="316"/>
      <c r="E651" s="316"/>
    </row>
    <row r="652" spans="1:5" ht="15" customHeight="1" x14ac:dyDescent="0.25">
      <c r="A652" s="310"/>
      <c r="B652" s="316"/>
      <c r="C652" s="311"/>
      <c r="D652" s="316"/>
      <c r="E652" s="316"/>
    </row>
    <row r="653" spans="1:5" ht="15" customHeight="1" x14ac:dyDescent="0.25">
      <c r="A653" s="310"/>
      <c r="B653" s="316"/>
      <c r="C653" s="311"/>
      <c r="D653" s="316"/>
      <c r="E653" s="316"/>
    </row>
    <row r="654" spans="1:5" ht="15" customHeight="1" x14ac:dyDescent="0.25">
      <c r="A654" s="310"/>
      <c r="B654" s="316"/>
      <c r="C654" s="311"/>
      <c r="D654" s="316"/>
      <c r="E654" s="316"/>
    </row>
    <row r="655" spans="1:5" ht="15" customHeight="1" x14ac:dyDescent="0.25">
      <c r="A655" s="310"/>
      <c r="B655" s="316"/>
      <c r="C655" s="311"/>
      <c r="D655" s="316"/>
      <c r="E655" s="316"/>
    </row>
    <row r="656" spans="1:5" ht="15" customHeight="1" x14ac:dyDescent="0.25">
      <c r="A656" s="310"/>
      <c r="B656" s="316"/>
      <c r="C656" s="311"/>
      <c r="D656" s="316"/>
      <c r="E656" s="316"/>
    </row>
    <row r="657" spans="1:5" ht="15" customHeight="1" x14ac:dyDescent="0.25">
      <c r="A657" s="310"/>
      <c r="B657" s="316"/>
      <c r="C657" s="311"/>
      <c r="D657" s="316"/>
      <c r="E657" s="316"/>
    </row>
    <row r="658" spans="1:5" ht="15" customHeight="1" x14ac:dyDescent="0.25">
      <c r="A658" s="310"/>
      <c r="B658" s="316"/>
      <c r="C658" s="311"/>
      <c r="D658" s="316"/>
      <c r="E658" s="316"/>
    </row>
    <row r="659" spans="1:5" ht="15" customHeight="1" x14ac:dyDescent="0.25">
      <c r="A659" s="310"/>
      <c r="B659" s="316"/>
      <c r="C659" s="311"/>
      <c r="D659" s="316"/>
      <c r="E659" s="316"/>
    </row>
    <row r="660" spans="1:5" ht="15" customHeight="1" x14ac:dyDescent="0.25">
      <c r="A660" s="310"/>
      <c r="B660" s="316"/>
      <c r="C660" s="311"/>
      <c r="D660" s="316"/>
      <c r="E660" s="316"/>
    </row>
    <row r="661" spans="1:5" ht="15" customHeight="1" x14ac:dyDescent="0.25">
      <c r="A661" s="310"/>
      <c r="B661" s="316"/>
      <c r="C661" s="311"/>
      <c r="D661" s="316"/>
      <c r="E661" s="316"/>
    </row>
    <row r="662" spans="1:5" ht="15" customHeight="1" x14ac:dyDescent="0.25">
      <c r="A662" s="310"/>
      <c r="B662" s="316"/>
      <c r="C662" s="311"/>
      <c r="D662" s="316"/>
      <c r="E662" s="316"/>
    </row>
    <row r="663" spans="1:5" ht="15" customHeight="1" x14ac:dyDescent="0.25">
      <c r="A663" s="310"/>
      <c r="B663" s="316"/>
      <c r="C663" s="311"/>
      <c r="D663" s="316"/>
      <c r="E663" s="316"/>
    </row>
    <row r="664" spans="1:5" ht="15" customHeight="1" x14ac:dyDescent="0.25">
      <c r="A664" s="310"/>
      <c r="B664" s="316"/>
      <c r="C664" s="311"/>
      <c r="D664" s="316"/>
      <c r="E664" s="316"/>
    </row>
    <row r="665" spans="1:5" ht="15" customHeight="1" x14ac:dyDescent="0.25">
      <c r="A665" s="310"/>
      <c r="B665" s="316"/>
      <c r="C665" s="311"/>
      <c r="D665" s="316"/>
      <c r="E665" s="316"/>
    </row>
    <row r="666" spans="1:5" ht="15" customHeight="1" x14ac:dyDescent="0.25">
      <c r="A666" s="310"/>
      <c r="B666" s="316"/>
      <c r="C666" s="311"/>
      <c r="D666" s="316"/>
      <c r="E666" s="316"/>
    </row>
    <row r="667" spans="1:5" ht="15" customHeight="1" x14ac:dyDescent="0.25">
      <c r="A667" s="310"/>
      <c r="B667" s="316"/>
      <c r="C667" s="311"/>
      <c r="D667" s="316"/>
      <c r="E667" s="316"/>
    </row>
    <row r="668" spans="1:5" ht="15" customHeight="1" x14ac:dyDescent="0.25">
      <c r="A668" s="310"/>
      <c r="B668" s="316"/>
      <c r="C668" s="311"/>
      <c r="D668" s="316"/>
      <c r="E668" s="316"/>
    </row>
    <row r="669" spans="1:5" ht="15" customHeight="1" x14ac:dyDescent="0.25">
      <c r="A669" s="310"/>
      <c r="B669" s="316"/>
      <c r="C669" s="311"/>
      <c r="D669" s="316"/>
      <c r="E669" s="316"/>
    </row>
    <row r="670" spans="1:5" ht="15" customHeight="1" x14ac:dyDescent="0.25">
      <c r="A670" s="310"/>
      <c r="B670" s="316"/>
      <c r="C670" s="311"/>
      <c r="D670" s="316"/>
      <c r="E670" s="316"/>
    </row>
    <row r="671" spans="1:5" ht="15" customHeight="1" x14ac:dyDescent="0.25">
      <c r="A671" s="310"/>
      <c r="B671" s="316"/>
      <c r="C671" s="311"/>
      <c r="D671" s="316"/>
      <c r="E671" s="316"/>
    </row>
    <row r="672" spans="1:5" ht="15" customHeight="1" x14ac:dyDescent="0.25">
      <c r="A672" s="310"/>
      <c r="B672" s="316"/>
      <c r="C672" s="311"/>
      <c r="D672" s="316"/>
      <c r="E672" s="316"/>
    </row>
    <row r="673" spans="1:5" ht="15" customHeight="1" x14ac:dyDescent="0.25">
      <c r="A673" s="310"/>
      <c r="B673" s="316"/>
      <c r="C673" s="311"/>
      <c r="D673" s="316"/>
      <c r="E673" s="316"/>
    </row>
    <row r="674" spans="1:5" ht="15" customHeight="1" x14ac:dyDescent="0.25">
      <c r="A674" s="310"/>
      <c r="B674" s="316"/>
      <c r="C674" s="311"/>
      <c r="D674" s="316"/>
      <c r="E674" s="316"/>
    </row>
    <row r="675" spans="1:5" ht="15" customHeight="1" x14ac:dyDescent="0.25">
      <c r="A675" s="310"/>
      <c r="B675" s="316"/>
      <c r="C675" s="311"/>
      <c r="D675" s="316"/>
      <c r="E675" s="316"/>
    </row>
    <row r="676" spans="1:5" ht="15" customHeight="1" x14ac:dyDescent="0.25">
      <c r="A676" s="310"/>
      <c r="B676" s="316"/>
      <c r="C676" s="311"/>
      <c r="D676" s="316"/>
      <c r="E676" s="316"/>
    </row>
    <row r="677" spans="1:5" ht="15" customHeight="1" x14ac:dyDescent="0.25">
      <c r="A677" s="310"/>
      <c r="B677" s="316"/>
      <c r="C677" s="311"/>
      <c r="D677" s="316"/>
      <c r="E677" s="316"/>
    </row>
    <row r="678" spans="1:5" ht="15" customHeight="1" x14ac:dyDescent="0.25">
      <c r="A678" s="310"/>
      <c r="B678" s="316"/>
      <c r="C678" s="311"/>
      <c r="D678" s="316"/>
      <c r="E678" s="316"/>
    </row>
    <row r="679" spans="1:5" ht="15" customHeight="1" x14ac:dyDescent="0.25">
      <c r="A679" s="310"/>
      <c r="B679" s="316"/>
      <c r="C679" s="311"/>
      <c r="D679" s="316"/>
      <c r="E679" s="316"/>
    </row>
    <row r="680" spans="1:5" ht="15" customHeight="1" x14ac:dyDescent="0.25">
      <c r="A680" s="310"/>
      <c r="B680" s="316"/>
      <c r="C680" s="311"/>
      <c r="D680" s="316"/>
      <c r="E680" s="316"/>
    </row>
    <row r="681" spans="1:5" ht="15" customHeight="1" x14ac:dyDescent="0.25">
      <c r="A681" s="310"/>
      <c r="B681" s="316"/>
      <c r="C681" s="311"/>
      <c r="D681" s="316"/>
      <c r="E681" s="316"/>
    </row>
    <row r="682" spans="1:5" ht="15" customHeight="1" x14ac:dyDescent="0.25">
      <c r="A682" s="310"/>
      <c r="B682" s="316"/>
      <c r="C682" s="311"/>
      <c r="D682" s="316"/>
      <c r="E682" s="316"/>
    </row>
    <row r="683" spans="1:5" ht="15" customHeight="1" x14ac:dyDescent="0.25">
      <c r="A683" s="310"/>
      <c r="B683" s="316"/>
      <c r="C683" s="311"/>
      <c r="D683" s="316"/>
      <c r="E683" s="316"/>
    </row>
    <row r="684" spans="1:5" ht="15" customHeight="1" x14ac:dyDescent="0.25">
      <c r="A684" s="310"/>
      <c r="B684" s="316"/>
      <c r="C684" s="311"/>
      <c r="D684" s="316"/>
      <c r="E684" s="316"/>
    </row>
    <row r="685" spans="1:5" ht="15" customHeight="1" x14ac:dyDescent="0.25">
      <c r="A685" s="310"/>
      <c r="B685" s="316"/>
      <c r="C685" s="311"/>
      <c r="D685" s="316"/>
      <c r="E685" s="316"/>
    </row>
    <row r="686" spans="1:5" ht="15" customHeight="1" x14ac:dyDescent="0.25">
      <c r="A686" s="310"/>
      <c r="B686" s="316"/>
      <c r="C686" s="311"/>
      <c r="D686" s="316"/>
      <c r="E686" s="316"/>
    </row>
    <row r="687" spans="1:5" ht="15" customHeight="1" x14ac:dyDescent="0.25">
      <c r="A687" s="310"/>
      <c r="B687" s="316"/>
      <c r="C687" s="311"/>
      <c r="D687" s="316"/>
      <c r="E687" s="316"/>
    </row>
    <row r="688" spans="1:5" ht="15" customHeight="1" x14ac:dyDescent="0.25">
      <c r="A688" s="310"/>
      <c r="B688" s="316"/>
      <c r="C688" s="311"/>
      <c r="D688" s="316"/>
      <c r="E688" s="316"/>
    </row>
    <row r="689" spans="1:5" ht="15" customHeight="1" x14ac:dyDescent="0.25">
      <c r="A689" s="310"/>
      <c r="B689" s="316"/>
      <c r="C689" s="311"/>
      <c r="D689" s="316"/>
      <c r="E689" s="316"/>
    </row>
    <row r="690" spans="1:5" ht="15" customHeight="1" x14ac:dyDescent="0.25">
      <c r="A690" s="310"/>
      <c r="B690" s="316"/>
      <c r="C690" s="311"/>
      <c r="D690" s="316"/>
      <c r="E690" s="316"/>
    </row>
    <row r="691" spans="1:5" ht="15" customHeight="1" x14ac:dyDescent="0.25">
      <c r="A691" s="310"/>
      <c r="B691" s="316"/>
      <c r="C691" s="311"/>
      <c r="D691" s="316"/>
      <c r="E691" s="316"/>
    </row>
    <row r="692" spans="1:5" ht="15" customHeight="1" x14ac:dyDescent="0.25">
      <c r="A692" s="310"/>
      <c r="B692" s="316"/>
      <c r="C692" s="311"/>
      <c r="D692" s="316"/>
      <c r="E692" s="316"/>
    </row>
    <row r="693" spans="1:5" ht="15" customHeight="1" x14ac:dyDescent="0.25">
      <c r="A693" s="310"/>
      <c r="B693" s="316"/>
      <c r="C693" s="311"/>
      <c r="D693" s="316"/>
      <c r="E693" s="316"/>
    </row>
    <row r="694" spans="1:5" ht="15" customHeight="1" x14ac:dyDescent="0.25">
      <c r="A694" s="310"/>
      <c r="B694" s="316"/>
      <c r="C694" s="311"/>
      <c r="D694" s="316"/>
      <c r="E694" s="316"/>
    </row>
    <row r="695" spans="1:5" ht="15" customHeight="1" x14ac:dyDescent="0.25">
      <c r="A695" s="310"/>
      <c r="B695" s="316"/>
      <c r="C695" s="311"/>
      <c r="D695" s="316"/>
      <c r="E695" s="316"/>
    </row>
    <row r="696" spans="1:5" ht="15" customHeight="1" x14ac:dyDescent="0.25">
      <c r="A696" s="310"/>
      <c r="B696" s="316"/>
      <c r="C696" s="311"/>
      <c r="D696" s="316"/>
      <c r="E696" s="316"/>
    </row>
    <row r="697" spans="1:5" ht="15" customHeight="1" x14ac:dyDescent="0.25">
      <c r="A697" s="310"/>
      <c r="B697" s="316"/>
      <c r="C697" s="311"/>
      <c r="D697" s="316"/>
      <c r="E697" s="316"/>
    </row>
    <row r="698" spans="1:5" ht="15" customHeight="1" x14ac:dyDescent="0.25">
      <c r="A698" s="310"/>
      <c r="B698" s="316"/>
      <c r="C698" s="311"/>
      <c r="D698" s="316"/>
      <c r="E698" s="316"/>
    </row>
    <row r="699" spans="1:5" ht="15" customHeight="1" x14ac:dyDescent="0.25">
      <c r="A699" s="310"/>
      <c r="B699" s="316"/>
      <c r="C699" s="311"/>
      <c r="D699" s="316"/>
      <c r="E699" s="316"/>
    </row>
    <row r="700" spans="1:5" ht="15" customHeight="1" x14ac:dyDescent="0.25">
      <c r="A700" s="310"/>
      <c r="B700" s="316"/>
      <c r="C700" s="311"/>
      <c r="D700" s="316"/>
      <c r="E700" s="316"/>
    </row>
    <row r="701" spans="1:5" ht="15" customHeight="1" x14ac:dyDescent="0.25">
      <c r="A701" s="310"/>
      <c r="B701" s="316"/>
      <c r="C701" s="311"/>
      <c r="D701" s="316"/>
      <c r="E701" s="316"/>
    </row>
    <row r="702" spans="1:5" ht="15" customHeight="1" x14ac:dyDescent="0.25">
      <c r="A702" s="310"/>
      <c r="B702" s="316"/>
      <c r="C702" s="311"/>
      <c r="D702" s="316"/>
      <c r="E702" s="316"/>
    </row>
    <row r="703" spans="1:5" ht="15" customHeight="1" x14ac:dyDescent="0.25">
      <c r="A703" s="310"/>
      <c r="B703" s="316"/>
      <c r="C703" s="311"/>
      <c r="D703" s="316"/>
      <c r="E703" s="316"/>
    </row>
    <row r="704" spans="1:5" ht="15" customHeight="1" x14ac:dyDescent="0.25">
      <c r="A704" s="310"/>
      <c r="B704" s="316"/>
      <c r="C704" s="311"/>
      <c r="D704" s="316"/>
      <c r="E704" s="316"/>
    </row>
    <row r="705" spans="1:5" ht="15" customHeight="1" x14ac:dyDescent="0.25">
      <c r="A705" s="310"/>
      <c r="B705" s="316"/>
      <c r="C705" s="311"/>
      <c r="D705" s="316"/>
      <c r="E705" s="316"/>
    </row>
    <row r="706" spans="1:5" ht="15" customHeight="1" x14ac:dyDescent="0.25">
      <c r="A706" s="310"/>
      <c r="B706" s="316"/>
      <c r="C706" s="311"/>
      <c r="D706" s="316"/>
      <c r="E706" s="316"/>
    </row>
    <row r="707" spans="1:5" ht="15" customHeight="1" x14ac:dyDescent="0.25">
      <c r="A707" s="310"/>
      <c r="B707" s="316"/>
      <c r="C707" s="311"/>
      <c r="D707" s="316"/>
      <c r="E707" s="316"/>
    </row>
    <row r="708" spans="1:5" ht="15" customHeight="1" x14ac:dyDescent="0.25">
      <c r="A708" s="310"/>
      <c r="B708" s="316"/>
      <c r="C708" s="311"/>
      <c r="D708" s="316"/>
      <c r="E708" s="316"/>
    </row>
    <row r="709" spans="1:5" ht="15" customHeight="1" x14ac:dyDescent="0.25">
      <c r="A709" s="310"/>
      <c r="B709" s="316"/>
      <c r="C709" s="311"/>
      <c r="D709" s="316"/>
      <c r="E709" s="316"/>
    </row>
    <row r="710" spans="1:5" ht="15" customHeight="1" x14ac:dyDescent="0.25">
      <c r="A710" s="310"/>
      <c r="B710" s="316"/>
      <c r="C710" s="311"/>
      <c r="D710" s="316"/>
      <c r="E710" s="316"/>
    </row>
    <row r="711" spans="1:5" ht="15" customHeight="1" x14ac:dyDescent="0.25">
      <c r="A711" s="310"/>
      <c r="B711" s="316"/>
      <c r="C711" s="311"/>
      <c r="D711" s="316"/>
      <c r="E711" s="316"/>
    </row>
    <row r="712" spans="1:5" ht="15" customHeight="1" x14ac:dyDescent="0.25">
      <c r="A712" s="310"/>
      <c r="B712" s="316"/>
      <c r="C712" s="311"/>
      <c r="D712" s="316"/>
      <c r="E712" s="316"/>
    </row>
    <row r="713" spans="1:5" ht="15" customHeight="1" x14ac:dyDescent="0.25">
      <c r="A713" s="310"/>
      <c r="B713" s="316"/>
      <c r="C713" s="311"/>
      <c r="D713" s="316"/>
      <c r="E713" s="316"/>
    </row>
    <row r="714" spans="1:5" ht="15" customHeight="1" x14ac:dyDescent="0.25">
      <c r="A714" s="310"/>
      <c r="B714" s="316"/>
      <c r="C714" s="311"/>
      <c r="D714" s="316"/>
      <c r="E714" s="316"/>
    </row>
    <row r="715" spans="1:5" ht="15" customHeight="1" x14ac:dyDescent="0.25">
      <c r="A715" s="310"/>
      <c r="B715" s="316"/>
      <c r="C715" s="311"/>
      <c r="D715" s="316"/>
      <c r="E715" s="316"/>
    </row>
    <row r="716" spans="1:5" ht="15" customHeight="1" x14ac:dyDescent="0.25">
      <c r="A716" s="310"/>
      <c r="B716" s="316"/>
      <c r="C716" s="311"/>
      <c r="D716" s="316"/>
      <c r="E716" s="316"/>
    </row>
    <row r="717" spans="1:5" ht="15" customHeight="1" x14ac:dyDescent="0.25">
      <c r="A717" s="310"/>
      <c r="B717" s="316"/>
      <c r="C717" s="311"/>
      <c r="D717" s="316"/>
      <c r="E717" s="316"/>
    </row>
    <row r="718" spans="1:5" ht="15" customHeight="1" x14ac:dyDescent="0.25">
      <c r="A718" s="310"/>
      <c r="B718" s="316"/>
      <c r="C718" s="311"/>
      <c r="D718" s="316"/>
      <c r="E718" s="316"/>
    </row>
    <row r="719" spans="1:5" ht="15" customHeight="1" x14ac:dyDescent="0.25">
      <c r="A719" s="310"/>
      <c r="B719" s="316"/>
      <c r="C719" s="311"/>
      <c r="D719" s="316"/>
      <c r="E719" s="316"/>
    </row>
    <row r="720" spans="1:5" ht="15" customHeight="1" x14ac:dyDescent="0.25">
      <c r="A720" s="310"/>
      <c r="B720" s="316"/>
      <c r="C720" s="311"/>
      <c r="D720" s="316"/>
      <c r="E720" s="316"/>
    </row>
    <row r="721" spans="1:5" ht="15" customHeight="1" x14ac:dyDescent="0.25">
      <c r="A721" s="310"/>
      <c r="B721" s="316"/>
      <c r="C721" s="311"/>
      <c r="D721" s="316"/>
      <c r="E721" s="316"/>
    </row>
    <row r="722" spans="1:5" ht="15" customHeight="1" x14ac:dyDescent="0.25">
      <c r="A722" s="310"/>
      <c r="B722" s="316"/>
      <c r="C722" s="311"/>
      <c r="D722" s="316"/>
      <c r="E722" s="316"/>
    </row>
    <row r="723" spans="1:5" ht="15" customHeight="1" x14ac:dyDescent="0.25">
      <c r="A723" s="310"/>
      <c r="B723" s="316"/>
      <c r="C723" s="311"/>
      <c r="D723" s="316"/>
      <c r="E723" s="316"/>
    </row>
    <row r="724" spans="1:5" ht="15" customHeight="1" x14ac:dyDescent="0.25">
      <c r="A724" s="310"/>
      <c r="B724" s="316"/>
      <c r="C724" s="311"/>
      <c r="D724" s="316"/>
      <c r="E724" s="316"/>
    </row>
    <row r="725" spans="1:5" ht="15" customHeight="1" x14ac:dyDescent="0.25">
      <c r="A725" s="310"/>
      <c r="B725" s="316"/>
      <c r="C725" s="311"/>
      <c r="D725" s="316"/>
      <c r="E725" s="316"/>
    </row>
    <row r="726" spans="1:5" ht="15" customHeight="1" x14ac:dyDescent="0.25">
      <c r="A726" s="310"/>
      <c r="B726" s="316"/>
      <c r="C726" s="311"/>
      <c r="D726" s="316"/>
      <c r="E726" s="316"/>
    </row>
    <row r="727" spans="1:5" ht="15" customHeight="1" x14ac:dyDescent="0.25">
      <c r="A727" s="310"/>
      <c r="B727" s="316"/>
      <c r="C727" s="311"/>
      <c r="D727" s="316"/>
      <c r="E727" s="316"/>
    </row>
    <row r="728" spans="1:5" ht="15" customHeight="1" x14ac:dyDescent="0.25">
      <c r="A728" s="310"/>
      <c r="B728" s="316"/>
      <c r="C728" s="311"/>
      <c r="D728" s="316"/>
      <c r="E728" s="316"/>
    </row>
    <row r="729" spans="1:5" ht="15" customHeight="1" x14ac:dyDescent="0.25">
      <c r="A729" s="310"/>
      <c r="B729" s="316"/>
      <c r="C729" s="311"/>
      <c r="D729" s="316"/>
      <c r="E729" s="316"/>
    </row>
    <row r="730" spans="1:5" ht="15" customHeight="1" x14ac:dyDescent="0.25">
      <c r="A730" s="310"/>
      <c r="B730" s="316"/>
      <c r="C730" s="311"/>
      <c r="D730" s="316"/>
      <c r="E730" s="316"/>
    </row>
    <row r="731" spans="1:5" ht="15" customHeight="1" x14ac:dyDescent="0.25">
      <c r="A731" s="310"/>
      <c r="B731" s="316"/>
      <c r="C731" s="311"/>
      <c r="D731" s="316"/>
      <c r="E731" s="316"/>
    </row>
    <row r="732" spans="1:5" ht="15" customHeight="1" x14ac:dyDescent="0.25">
      <c r="A732" s="310"/>
      <c r="B732" s="316"/>
      <c r="C732" s="311"/>
      <c r="D732" s="316"/>
      <c r="E732" s="316"/>
    </row>
    <row r="733" spans="1:5" ht="15" customHeight="1" x14ac:dyDescent="0.25">
      <c r="A733" s="310"/>
      <c r="B733" s="316"/>
      <c r="C733" s="311"/>
      <c r="D733" s="316"/>
      <c r="E733" s="316"/>
    </row>
    <row r="734" spans="1:5" ht="15" customHeight="1" x14ac:dyDescent="0.25">
      <c r="A734" s="310"/>
      <c r="B734" s="316"/>
      <c r="C734" s="311"/>
      <c r="D734" s="316"/>
      <c r="E734" s="316"/>
    </row>
    <row r="735" spans="1:5" ht="15" customHeight="1" x14ac:dyDescent="0.25">
      <c r="A735" s="310"/>
      <c r="B735" s="316"/>
      <c r="C735" s="311"/>
      <c r="D735" s="316"/>
      <c r="E735" s="316"/>
    </row>
    <row r="736" spans="1:5" ht="15" customHeight="1" x14ac:dyDescent="0.25">
      <c r="A736" s="310"/>
      <c r="B736" s="316"/>
      <c r="C736" s="311"/>
      <c r="D736" s="316"/>
      <c r="E736" s="316"/>
    </row>
    <row r="737" spans="1:5" ht="15" customHeight="1" x14ac:dyDescent="0.25">
      <c r="A737" s="310"/>
      <c r="B737" s="316"/>
      <c r="C737" s="311"/>
      <c r="D737" s="316"/>
      <c r="E737" s="316"/>
    </row>
    <row r="738" spans="1:5" ht="15" customHeight="1" x14ac:dyDescent="0.25">
      <c r="A738" s="310"/>
      <c r="B738" s="316"/>
      <c r="C738" s="311"/>
      <c r="D738" s="316"/>
      <c r="E738" s="316"/>
    </row>
    <row r="739" spans="1:5" ht="15" customHeight="1" x14ac:dyDescent="0.25">
      <c r="A739" s="310"/>
      <c r="B739" s="316"/>
      <c r="C739" s="311"/>
      <c r="D739" s="316"/>
      <c r="E739" s="316"/>
    </row>
    <row r="740" spans="1:5" ht="15" customHeight="1" x14ac:dyDescent="0.25">
      <c r="A740" s="310"/>
      <c r="B740" s="316"/>
      <c r="C740" s="311"/>
      <c r="D740" s="316"/>
      <c r="E740" s="316"/>
    </row>
    <row r="741" spans="1:5" ht="15" customHeight="1" x14ac:dyDescent="0.25">
      <c r="A741" s="310"/>
      <c r="B741" s="316"/>
      <c r="C741" s="311"/>
      <c r="D741" s="316"/>
      <c r="E741" s="316"/>
    </row>
    <row r="742" spans="1:5" ht="15" customHeight="1" x14ac:dyDescent="0.25">
      <c r="A742" s="310"/>
      <c r="B742" s="316"/>
      <c r="C742" s="311"/>
      <c r="D742" s="316"/>
      <c r="E742" s="316"/>
    </row>
    <row r="743" spans="1:5" ht="15" customHeight="1" x14ac:dyDescent="0.25">
      <c r="A743" s="310"/>
      <c r="B743" s="316"/>
      <c r="C743" s="311"/>
      <c r="D743" s="316"/>
      <c r="E743" s="316"/>
    </row>
    <row r="744" spans="1:5" ht="15" customHeight="1" x14ac:dyDescent="0.25">
      <c r="A744" s="310"/>
      <c r="B744" s="316"/>
      <c r="C744" s="311"/>
      <c r="D744" s="316"/>
      <c r="E744" s="316"/>
    </row>
    <row r="745" spans="1:5" ht="15" customHeight="1" x14ac:dyDescent="0.25">
      <c r="A745" s="310"/>
      <c r="B745" s="316"/>
      <c r="C745" s="311"/>
      <c r="D745" s="316"/>
      <c r="E745" s="316"/>
    </row>
    <row r="746" spans="1:5" ht="15" customHeight="1" x14ac:dyDescent="0.25">
      <c r="A746" s="310"/>
      <c r="B746" s="316"/>
      <c r="C746" s="311"/>
      <c r="D746" s="316"/>
      <c r="E746" s="316"/>
    </row>
    <row r="747" spans="1:5" ht="15" customHeight="1" x14ac:dyDescent="0.25">
      <c r="A747" s="310"/>
      <c r="B747" s="316"/>
      <c r="C747" s="311"/>
      <c r="D747" s="316"/>
      <c r="E747" s="316"/>
    </row>
    <row r="748" spans="1:5" ht="15" customHeight="1" x14ac:dyDescent="0.25">
      <c r="A748" s="310"/>
      <c r="B748" s="316"/>
      <c r="C748" s="311"/>
      <c r="D748" s="316"/>
      <c r="E748" s="316"/>
    </row>
    <row r="749" spans="1:5" ht="15" customHeight="1" x14ac:dyDescent="0.25">
      <c r="A749" s="310"/>
      <c r="B749" s="316"/>
      <c r="C749" s="311"/>
      <c r="D749" s="316"/>
      <c r="E749" s="316"/>
    </row>
    <row r="750" spans="1:5" ht="15" customHeight="1" x14ac:dyDescent="0.25">
      <c r="A750" s="310"/>
      <c r="B750" s="316"/>
      <c r="C750" s="311"/>
      <c r="D750" s="316"/>
      <c r="E750" s="316"/>
    </row>
    <row r="751" spans="1:5" ht="15" customHeight="1" x14ac:dyDescent="0.25">
      <c r="A751" s="310"/>
      <c r="B751" s="316"/>
      <c r="C751" s="311"/>
      <c r="D751" s="316"/>
      <c r="E751" s="316"/>
    </row>
    <row r="752" spans="1:5" ht="15" customHeight="1" x14ac:dyDescent="0.25">
      <c r="A752" s="310"/>
      <c r="B752" s="316"/>
      <c r="C752" s="311"/>
      <c r="D752" s="316"/>
      <c r="E752" s="316"/>
    </row>
    <row r="753" spans="1:5" ht="15" customHeight="1" x14ac:dyDescent="0.25">
      <c r="A753" s="310"/>
      <c r="B753" s="316"/>
      <c r="C753" s="311"/>
      <c r="D753" s="316"/>
      <c r="E753" s="316"/>
    </row>
    <row r="754" spans="1:5" ht="15" customHeight="1" x14ac:dyDescent="0.25">
      <c r="A754" s="310"/>
      <c r="B754" s="316"/>
      <c r="C754" s="311"/>
      <c r="D754" s="316"/>
      <c r="E754" s="316"/>
    </row>
    <row r="755" spans="1:5" ht="15" customHeight="1" x14ac:dyDescent="0.25">
      <c r="A755" s="310"/>
      <c r="B755" s="316"/>
      <c r="C755" s="311"/>
      <c r="D755" s="316"/>
      <c r="E755" s="316"/>
    </row>
    <row r="756" spans="1:5" ht="15" customHeight="1" x14ac:dyDescent="0.25">
      <c r="A756" s="310"/>
      <c r="B756" s="316"/>
      <c r="C756" s="311"/>
      <c r="D756" s="316"/>
      <c r="E756" s="316"/>
    </row>
    <row r="757" spans="1:5" ht="15" customHeight="1" x14ac:dyDescent="0.25">
      <c r="A757" s="310"/>
      <c r="B757" s="316"/>
      <c r="C757" s="311"/>
      <c r="D757" s="316"/>
      <c r="E757" s="316"/>
    </row>
    <row r="758" spans="1:5" ht="15" customHeight="1" x14ac:dyDescent="0.25">
      <c r="A758" s="310"/>
      <c r="B758" s="316"/>
      <c r="C758" s="311"/>
      <c r="D758" s="316"/>
      <c r="E758" s="316"/>
    </row>
    <row r="759" spans="1:5" ht="15" customHeight="1" x14ac:dyDescent="0.25">
      <c r="A759" s="310"/>
      <c r="B759" s="316"/>
      <c r="C759" s="311"/>
      <c r="D759" s="316"/>
      <c r="E759" s="316"/>
    </row>
    <row r="760" spans="1:5" ht="15" customHeight="1" x14ac:dyDescent="0.25">
      <c r="A760" s="310"/>
      <c r="B760" s="316"/>
      <c r="C760" s="311"/>
      <c r="D760" s="316"/>
      <c r="E760" s="316"/>
    </row>
    <row r="761" spans="1:5" ht="15" customHeight="1" x14ac:dyDescent="0.25">
      <c r="A761" s="310"/>
      <c r="B761" s="316"/>
      <c r="C761" s="311"/>
      <c r="D761" s="316"/>
      <c r="E761" s="316"/>
    </row>
    <row r="762" spans="1:5" ht="15" customHeight="1" x14ac:dyDescent="0.25">
      <c r="A762" s="310"/>
      <c r="B762" s="316"/>
      <c r="C762" s="311"/>
      <c r="D762" s="316"/>
      <c r="E762" s="316"/>
    </row>
    <row r="763" spans="1:5" ht="15" customHeight="1" x14ac:dyDescent="0.25">
      <c r="A763" s="310"/>
      <c r="B763" s="316"/>
      <c r="C763" s="311"/>
      <c r="D763" s="316"/>
      <c r="E763" s="316"/>
    </row>
    <row r="764" spans="1:5" ht="15" customHeight="1" x14ac:dyDescent="0.25">
      <c r="A764" s="310"/>
      <c r="B764" s="316"/>
      <c r="C764" s="311"/>
      <c r="D764" s="316"/>
      <c r="E764" s="316"/>
    </row>
    <row r="765" spans="1:5" ht="15" customHeight="1" x14ac:dyDescent="0.25">
      <c r="A765" s="310"/>
      <c r="B765" s="316"/>
      <c r="C765" s="311"/>
      <c r="D765" s="316"/>
      <c r="E765" s="316"/>
    </row>
    <row r="766" spans="1:5" ht="15" customHeight="1" x14ac:dyDescent="0.25">
      <c r="A766" s="310"/>
      <c r="B766" s="316"/>
      <c r="C766" s="311"/>
      <c r="D766" s="316"/>
      <c r="E766" s="316"/>
    </row>
    <row r="767" spans="1:5" ht="15" customHeight="1" x14ac:dyDescent="0.25">
      <c r="A767" s="310"/>
      <c r="B767" s="316"/>
      <c r="C767" s="311"/>
      <c r="D767" s="316"/>
      <c r="E767" s="316"/>
    </row>
    <row r="768" spans="1:5" ht="15" customHeight="1" x14ac:dyDescent="0.25">
      <c r="A768" s="310"/>
      <c r="B768" s="316"/>
      <c r="C768" s="311"/>
      <c r="D768" s="316"/>
      <c r="E768" s="316"/>
    </row>
    <row r="769" spans="1:5" ht="15" customHeight="1" x14ac:dyDescent="0.25">
      <c r="A769" s="310"/>
      <c r="B769" s="316"/>
      <c r="C769" s="311"/>
      <c r="D769" s="316"/>
      <c r="E769" s="316"/>
    </row>
    <row r="770" spans="1:5" ht="15" customHeight="1" x14ac:dyDescent="0.25">
      <c r="A770" s="310"/>
      <c r="B770" s="316"/>
      <c r="C770" s="311"/>
      <c r="D770" s="316"/>
      <c r="E770" s="316"/>
    </row>
    <row r="771" spans="1:5" ht="15" customHeight="1" x14ac:dyDescent="0.25">
      <c r="A771" s="310"/>
      <c r="B771" s="316"/>
      <c r="C771" s="311"/>
      <c r="D771" s="316"/>
      <c r="E771" s="316"/>
    </row>
    <row r="772" spans="1:5" ht="15" customHeight="1" x14ac:dyDescent="0.25">
      <c r="A772" s="310"/>
      <c r="B772" s="316"/>
      <c r="C772" s="311"/>
      <c r="D772" s="316"/>
      <c r="E772" s="316"/>
    </row>
    <row r="773" spans="1:5" ht="15" customHeight="1" x14ac:dyDescent="0.25">
      <c r="A773" s="310"/>
      <c r="B773" s="316"/>
      <c r="C773" s="311"/>
      <c r="D773" s="316"/>
      <c r="E773" s="316"/>
    </row>
    <row r="774" spans="1:5" ht="15" customHeight="1" x14ac:dyDescent="0.25">
      <c r="A774" s="310"/>
      <c r="B774" s="316"/>
      <c r="C774" s="311"/>
      <c r="D774" s="316"/>
      <c r="E774" s="316"/>
    </row>
    <row r="775" spans="1:5" ht="15" customHeight="1" x14ac:dyDescent="0.25">
      <c r="A775" s="310"/>
      <c r="B775" s="316"/>
      <c r="C775" s="311"/>
      <c r="D775" s="316"/>
      <c r="E775" s="316"/>
    </row>
    <row r="776" spans="1:5" ht="15" customHeight="1" x14ac:dyDescent="0.25">
      <c r="A776" s="310"/>
      <c r="B776" s="316"/>
      <c r="C776" s="311"/>
      <c r="D776" s="316"/>
      <c r="E776" s="316"/>
    </row>
    <row r="777" spans="1:5" ht="15" customHeight="1" x14ac:dyDescent="0.25">
      <c r="A777" s="310"/>
      <c r="B777" s="316"/>
      <c r="C777" s="311"/>
      <c r="D777" s="316"/>
      <c r="E777" s="316"/>
    </row>
    <row r="778" spans="1:5" ht="15" customHeight="1" x14ac:dyDescent="0.25">
      <c r="A778" s="310"/>
      <c r="B778" s="316"/>
      <c r="C778" s="311"/>
      <c r="D778" s="316"/>
      <c r="E778" s="316"/>
    </row>
    <row r="779" spans="1:5" ht="15" customHeight="1" x14ac:dyDescent="0.25">
      <c r="A779" s="310"/>
      <c r="B779" s="316"/>
      <c r="C779" s="311"/>
      <c r="D779" s="316"/>
      <c r="E779" s="316"/>
    </row>
    <row r="780" spans="1:5" ht="15" customHeight="1" x14ac:dyDescent="0.25">
      <c r="A780" s="310"/>
      <c r="B780" s="316"/>
      <c r="C780" s="311"/>
      <c r="D780" s="316"/>
      <c r="E780" s="316"/>
    </row>
    <row r="781" spans="1:5" ht="15" customHeight="1" x14ac:dyDescent="0.25">
      <c r="A781" s="310"/>
      <c r="B781" s="316"/>
      <c r="C781" s="311"/>
      <c r="D781" s="316"/>
      <c r="E781" s="316"/>
    </row>
    <row r="782" spans="1:5" ht="15" customHeight="1" x14ac:dyDescent="0.25">
      <c r="A782" s="310"/>
      <c r="B782" s="316"/>
      <c r="C782" s="311"/>
      <c r="D782" s="316"/>
      <c r="E782" s="316"/>
    </row>
    <row r="783" spans="1:5" ht="15" customHeight="1" x14ac:dyDescent="0.25">
      <c r="A783" s="310"/>
      <c r="B783" s="316"/>
      <c r="C783" s="311"/>
      <c r="D783" s="316"/>
      <c r="E783" s="316"/>
    </row>
    <row r="784" spans="1:5" ht="15" customHeight="1" x14ac:dyDescent="0.25">
      <c r="A784" s="310"/>
      <c r="B784" s="316"/>
      <c r="C784" s="311"/>
      <c r="D784" s="316"/>
      <c r="E784" s="316"/>
    </row>
    <row r="785" spans="1:5" ht="15" customHeight="1" x14ac:dyDescent="0.25">
      <c r="A785" s="310"/>
      <c r="B785" s="316"/>
      <c r="C785" s="311"/>
      <c r="D785" s="316"/>
      <c r="E785" s="316"/>
    </row>
    <row r="786" spans="1:5" ht="15" customHeight="1" x14ac:dyDescent="0.25">
      <c r="A786" s="310"/>
      <c r="B786" s="316"/>
      <c r="C786" s="311"/>
      <c r="D786" s="316"/>
      <c r="E786" s="316"/>
    </row>
    <row r="787" spans="1:5" ht="15" customHeight="1" x14ac:dyDescent="0.25">
      <c r="A787" s="310"/>
      <c r="B787" s="316"/>
      <c r="C787" s="311"/>
      <c r="D787" s="316"/>
      <c r="E787" s="316"/>
    </row>
    <row r="788" spans="1:5" ht="15" customHeight="1" x14ac:dyDescent="0.25">
      <c r="A788" s="310"/>
      <c r="B788" s="316"/>
      <c r="C788" s="311"/>
      <c r="D788" s="316"/>
      <c r="E788" s="316"/>
    </row>
    <row r="789" spans="1:5" ht="15" customHeight="1" x14ac:dyDescent="0.25">
      <c r="A789" s="310"/>
      <c r="B789" s="316"/>
      <c r="C789" s="311"/>
      <c r="D789" s="316"/>
      <c r="E789" s="316"/>
    </row>
    <row r="790" spans="1:5" ht="15" customHeight="1" x14ac:dyDescent="0.25">
      <c r="A790" s="310"/>
      <c r="B790" s="316"/>
      <c r="C790" s="311"/>
      <c r="D790" s="316"/>
      <c r="E790" s="316"/>
    </row>
    <row r="791" spans="1:5" ht="15" customHeight="1" x14ac:dyDescent="0.25">
      <c r="A791" s="310"/>
      <c r="B791" s="316"/>
      <c r="C791" s="311"/>
      <c r="D791" s="316"/>
      <c r="E791" s="316"/>
    </row>
    <row r="792" spans="1:5" ht="15" customHeight="1" x14ac:dyDescent="0.25">
      <c r="A792" s="310"/>
      <c r="B792" s="316"/>
      <c r="C792" s="311"/>
      <c r="D792" s="316"/>
      <c r="E792" s="316"/>
    </row>
    <row r="793" spans="1:5" ht="15" customHeight="1" x14ac:dyDescent="0.25">
      <c r="A793" s="310"/>
      <c r="B793" s="316"/>
      <c r="C793" s="311"/>
      <c r="D793" s="316"/>
      <c r="E793" s="316"/>
    </row>
    <row r="794" spans="1:5" ht="15" customHeight="1" x14ac:dyDescent="0.25">
      <c r="A794" s="310"/>
      <c r="B794" s="316"/>
      <c r="C794" s="311"/>
      <c r="D794" s="316"/>
      <c r="E794" s="316"/>
    </row>
    <row r="795" spans="1:5" ht="15" customHeight="1" x14ac:dyDescent="0.25">
      <c r="A795" s="310"/>
      <c r="B795" s="316"/>
      <c r="C795" s="311"/>
      <c r="D795" s="316"/>
      <c r="E795" s="316"/>
    </row>
    <row r="796" spans="1:5" ht="15" customHeight="1" x14ac:dyDescent="0.25">
      <c r="A796" s="310"/>
      <c r="B796" s="316"/>
      <c r="C796" s="311"/>
      <c r="D796" s="316"/>
      <c r="E796" s="316"/>
    </row>
    <row r="797" spans="1:5" ht="15" customHeight="1" x14ac:dyDescent="0.25">
      <c r="A797" s="310"/>
      <c r="B797" s="316"/>
      <c r="C797" s="311"/>
      <c r="D797" s="316"/>
      <c r="E797" s="316"/>
    </row>
    <row r="798" spans="1:5" ht="15" customHeight="1" x14ac:dyDescent="0.25">
      <c r="A798" s="310"/>
      <c r="B798" s="316"/>
      <c r="C798" s="311"/>
      <c r="D798" s="316"/>
      <c r="E798" s="316"/>
    </row>
    <row r="799" spans="1:5" ht="15" customHeight="1" x14ac:dyDescent="0.25">
      <c r="A799" s="310"/>
      <c r="B799" s="316"/>
      <c r="C799" s="311"/>
      <c r="D799" s="316"/>
      <c r="E799" s="316"/>
    </row>
    <row r="800" spans="1:5" ht="15" customHeight="1" x14ac:dyDescent="0.25">
      <c r="A800" s="310"/>
      <c r="B800" s="316"/>
      <c r="C800" s="311"/>
      <c r="D800" s="316"/>
      <c r="E800" s="316"/>
    </row>
    <row r="801" spans="1:5" ht="15" customHeight="1" x14ac:dyDescent="0.25">
      <c r="A801" s="310"/>
      <c r="B801" s="316"/>
      <c r="C801" s="311"/>
      <c r="D801" s="316"/>
      <c r="E801" s="316"/>
    </row>
    <row r="802" spans="1:5" ht="15" customHeight="1" x14ac:dyDescent="0.25">
      <c r="A802" s="310"/>
      <c r="B802" s="316"/>
      <c r="C802" s="311"/>
      <c r="D802" s="316"/>
      <c r="E802" s="316"/>
    </row>
    <row r="803" spans="1:5" ht="15" customHeight="1" x14ac:dyDescent="0.25">
      <c r="A803" s="310"/>
      <c r="B803" s="316"/>
      <c r="C803" s="311"/>
      <c r="D803" s="316"/>
      <c r="E803" s="316"/>
    </row>
    <row r="804" spans="1:5" ht="15" customHeight="1" x14ac:dyDescent="0.25">
      <c r="A804" s="310"/>
      <c r="B804" s="316"/>
      <c r="C804" s="311"/>
      <c r="D804" s="316"/>
      <c r="E804" s="316"/>
    </row>
    <row r="805" spans="1:5" ht="15" customHeight="1" x14ac:dyDescent="0.25">
      <c r="A805" s="310"/>
      <c r="B805" s="316"/>
      <c r="C805" s="311"/>
      <c r="D805" s="316"/>
      <c r="E805" s="316"/>
    </row>
    <row r="806" spans="1:5" ht="15" customHeight="1" x14ac:dyDescent="0.25">
      <c r="A806" s="310"/>
      <c r="B806" s="316"/>
      <c r="C806" s="311"/>
      <c r="D806" s="316"/>
      <c r="E806" s="316"/>
    </row>
    <row r="807" spans="1:5" ht="15" customHeight="1" x14ac:dyDescent="0.25">
      <c r="A807" s="310"/>
      <c r="B807" s="316"/>
      <c r="C807" s="311"/>
      <c r="D807" s="316"/>
      <c r="E807" s="316"/>
    </row>
    <row r="808" spans="1:5" ht="15" customHeight="1" x14ac:dyDescent="0.25">
      <c r="A808" s="310"/>
      <c r="B808" s="316"/>
      <c r="C808" s="311"/>
      <c r="D808" s="316"/>
      <c r="E808" s="316"/>
    </row>
    <row r="809" spans="1:5" ht="15" customHeight="1" x14ac:dyDescent="0.25">
      <c r="A809" s="310"/>
      <c r="B809" s="316"/>
      <c r="C809" s="311"/>
      <c r="D809" s="316"/>
      <c r="E809" s="316"/>
    </row>
    <row r="810" spans="1:5" ht="15" customHeight="1" x14ac:dyDescent="0.25">
      <c r="A810" s="310"/>
      <c r="B810" s="316"/>
      <c r="C810" s="311"/>
      <c r="D810" s="316"/>
      <c r="E810" s="316"/>
    </row>
    <row r="811" spans="1:5" ht="15" customHeight="1" x14ac:dyDescent="0.25">
      <c r="A811" s="310"/>
      <c r="B811" s="316"/>
      <c r="C811" s="311"/>
      <c r="D811" s="316"/>
      <c r="E811" s="316"/>
    </row>
    <row r="812" spans="1:5" ht="15" customHeight="1" x14ac:dyDescent="0.25">
      <c r="A812" s="310"/>
      <c r="B812" s="316"/>
      <c r="C812" s="311"/>
      <c r="D812" s="316"/>
      <c r="E812" s="316"/>
    </row>
    <row r="813" spans="1:5" ht="15" customHeight="1" x14ac:dyDescent="0.25">
      <c r="A813" s="310"/>
      <c r="B813" s="316"/>
      <c r="C813" s="311"/>
      <c r="D813" s="316"/>
      <c r="E813" s="316"/>
    </row>
    <row r="814" spans="1:5" ht="15" customHeight="1" x14ac:dyDescent="0.25">
      <c r="A814" s="310"/>
      <c r="B814" s="316"/>
      <c r="C814" s="311"/>
      <c r="D814" s="316"/>
      <c r="E814" s="316"/>
    </row>
    <row r="815" spans="1:5" ht="15" customHeight="1" x14ac:dyDescent="0.25">
      <c r="A815" s="310"/>
      <c r="B815" s="316"/>
      <c r="C815" s="311"/>
      <c r="D815" s="316"/>
      <c r="E815" s="316"/>
    </row>
    <row r="816" spans="1:5" ht="15" customHeight="1" x14ac:dyDescent="0.25">
      <c r="A816" s="310"/>
      <c r="B816" s="316"/>
      <c r="C816" s="311"/>
      <c r="D816" s="316"/>
      <c r="E816" s="316"/>
    </row>
    <row r="817" spans="1:5" ht="15" customHeight="1" x14ac:dyDescent="0.25">
      <c r="A817" s="310"/>
      <c r="B817" s="316"/>
      <c r="C817" s="311"/>
      <c r="D817" s="316"/>
      <c r="E817" s="316"/>
    </row>
    <row r="818" spans="1:5" ht="15" customHeight="1" x14ac:dyDescent="0.25">
      <c r="A818" s="310"/>
      <c r="B818" s="316"/>
      <c r="C818" s="311"/>
      <c r="D818" s="316"/>
      <c r="E818" s="316"/>
    </row>
    <row r="819" spans="1:5" ht="15" customHeight="1" x14ac:dyDescent="0.25">
      <c r="A819" s="310"/>
      <c r="B819" s="316"/>
      <c r="C819" s="311"/>
      <c r="D819" s="316"/>
      <c r="E819" s="316"/>
    </row>
    <row r="820" spans="1:5" ht="15" customHeight="1" x14ac:dyDescent="0.25">
      <c r="A820" s="310"/>
      <c r="B820" s="316"/>
      <c r="C820" s="311"/>
      <c r="D820" s="316"/>
      <c r="E820" s="316"/>
    </row>
    <row r="821" spans="1:5" ht="15" customHeight="1" x14ac:dyDescent="0.25">
      <c r="A821" s="310"/>
      <c r="B821" s="316"/>
      <c r="C821" s="311"/>
      <c r="D821" s="316"/>
      <c r="E821" s="316"/>
    </row>
    <row r="822" spans="1:5" ht="15" customHeight="1" x14ac:dyDescent="0.25">
      <c r="A822" s="310"/>
      <c r="B822" s="316"/>
      <c r="C822" s="311"/>
      <c r="D822" s="316"/>
      <c r="E822" s="316"/>
    </row>
    <row r="823" spans="1:5" ht="15" customHeight="1" x14ac:dyDescent="0.25">
      <c r="A823" s="310"/>
      <c r="B823" s="316"/>
      <c r="C823" s="311"/>
      <c r="D823" s="316"/>
      <c r="E823" s="316"/>
    </row>
    <row r="824" spans="1:5" ht="15" customHeight="1" x14ac:dyDescent="0.25">
      <c r="A824" s="310"/>
      <c r="B824" s="316"/>
      <c r="C824" s="311"/>
      <c r="D824" s="316"/>
      <c r="E824" s="316"/>
    </row>
    <row r="825" spans="1:5" ht="15" customHeight="1" x14ac:dyDescent="0.25">
      <c r="A825" s="310"/>
      <c r="B825" s="316"/>
      <c r="C825" s="311"/>
      <c r="D825" s="316"/>
      <c r="E825" s="316"/>
    </row>
    <row r="826" spans="1:5" ht="15" customHeight="1" x14ac:dyDescent="0.25">
      <c r="A826" s="310"/>
      <c r="B826" s="316"/>
      <c r="C826" s="311"/>
      <c r="D826" s="316"/>
      <c r="E826" s="316"/>
    </row>
    <row r="827" spans="1:5" ht="15" customHeight="1" x14ac:dyDescent="0.25">
      <c r="A827" s="310"/>
      <c r="B827" s="316"/>
      <c r="C827" s="311"/>
      <c r="D827" s="316"/>
      <c r="E827" s="316"/>
    </row>
    <row r="828" spans="1:5" ht="15" customHeight="1" x14ac:dyDescent="0.25">
      <c r="A828" s="310"/>
      <c r="B828" s="316"/>
      <c r="C828" s="311"/>
      <c r="D828" s="316"/>
      <c r="E828" s="316"/>
    </row>
    <row r="829" spans="1:5" ht="15" customHeight="1" x14ac:dyDescent="0.25">
      <c r="A829" s="310"/>
      <c r="B829" s="316"/>
      <c r="C829" s="311"/>
      <c r="D829" s="316"/>
      <c r="E829" s="316"/>
    </row>
    <row r="830" spans="1:5" ht="15" customHeight="1" x14ac:dyDescent="0.25">
      <c r="A830" s="310"/>
      <c r="B830" s="316"/>
      <c r="C830" s="311"/>
      <c r="D830" s="316"/>
      <c r="E830" s="316"/>
    </row>
    <row r="831" spans="1:5" ht="15" customHeight="1" x14ac:dyDescent="0.25">
      <c r="A831" s="310"/>
      <c r="B831" s="316"/>
      <c r="C831" s="311"/>
      <c r="D831" s="316"/>
      <c r="E831" s="316"/>
    </row>
    <row r="832" spans="1:5" ht="15" customHeight="1" x14ac:dyDescent="0.25">
      <c r="A832" s="310"/>
      <c r="B832" s="316"/>
      <c r="C832" s="311"/>
      <c r="D832" s="316"/>
      <c r="E832" s="316"/>
    </row>
    <row r="833" spans="1:5" ht="15" customHeight="1" x14ac:dyDescent="0.25">
      <c r="A833" s="310"/>
      <c r="B833" s="316"/>
      <c r="C833" s="311"/>
      <c r="D833" s="316"/>
      <c r="E833" s="316"/>
    </row>
    <row r="834" spans="1:5" ht="15" customHeight="1" x14ac:dyDescent="0.25">
      <c r="A834" s="310"/>
      <c r="B834" s="316"/>
      <c r="C834" s="311"/>
      <c r="D834" s="316"/>
      <c r="E834" s="316"/>
    </row>
    <row r="835" spans="1:5" ht="15" customHeight="1" x14ac:dyDescent="0.25">
      <c r="A835" s="310"/>
      <c r="B835" s="316"/>
      <c r="C835" s="311"/>
      <c r="D835" s="316"/>
      <c r="E835" s="316"/>
    </row>
    <row r="836" spans="1:5" ht="15" customHeight="1" x14ac:dyDescent="0.25">
      <c r="A836" s="310"/>
      <c r="B836" s="316"/>
      <c r="C836" s="311"/>
      <c r="D836" s="316"/>
      <c r="E836" s="316"/>
    </row>
    <row r="837" spans="1:5" ht="15" customHeight="1" x14ac:dyDescent="0.25">
      <c r="A837" s="310"/>
      <c r="B837" s="316"/>
      <c r="C837" s="311"/>
      <c r="D837" s="316"/>
      <c r="E837" s="316"/>
    </row>
    <row r="838" spans="1:5" ht="15" customHeight="1" x14ac:dyDescent="0.25">
      <c r="A838" s="310"/>
      <c r="B838" s="316"/>
      <c r="C838" s="311"/>
      <c r="D838" s="316"/>
      <c r="E838" s="316"/>
    </row>
    <row r="839" spans="1:5" ht="15" customHeight="1" x14ac:dyDescent="0.25">
      <c r="A839" s="310"/>
      <c r="B839" s="316"/>
      <c r="C839" s="311"/>
      <c r="D839" s="316"/>
      <c r="E839" s="316"/>
    </row>
    <row r="840" spans="1:5" ht="15" customHeight="1" x14ac:dyDescent="0.25">
      <c r="A840" s="310"/>
      <c r="B840" s="316"/>
      <c r="C840" s="311"/>
      <c r="D840" s="316"/>
      <c r="E840" s="316"/>
    </row>
    <row r="841" spans="1:5" ht="15" customHeight="1" x14ac:dyDescent="0.25">
      <c r="A841" s="310"/>
      <c r="B841" s="316"/>
      <c r="C841" s="311"/>
      <c r="D841" s="316"/>
      <c r="E841" s="316"/>
    </row>
    <row r="842" spans="1:5" ht="15" customHeight="1" x14ac:dyDescent="0.25">
      <c r="A842" s="310"/>
      <c r="B842" s="316"/>
      <c r="C842" s="311"/>
      <c r="D842" s="316"/>
      <c r="E842" s="316"/>
    </row>
    <row r="843" spans="1:5" ht="15" customHeight="1" x14ac:dyDescent="0.25">
      <c r="A843" s="310"/>
      <c r="B843" s="316"/>
      <c r="C843" s="311"/>
      <c r="D843" s="316"/>
      <c r="E843" s="316"/>
    </row>
    <row r="844" spans="1:5" ht="15" customHeight="1" x14ac:dyDescent="0.25">
      <c r="A844" s="310"/>
      <c r="B844" s="316"/>
      <c r="C844" s="311"/>
      <c r="D844" s="316"/>
      <c r="E844" s="316"/>
    </row>
    <row r="845" spans="1:5" ht="15" customHeight="1" x14ac:dyDescent="0.25">
      <c r="A845" s="310"/>
      <c r="B845" s="316"/>
      <c r="C845" s="311"/>
      <c r="D845" s="316"/>
      <c r="E845" s="316"/>
    </row>
    <row r="846" spans="1:5" ht="15" customHeight="1" x14ac:dyDescent="0.25">
      <c r="A846" s="310"/>
      <c r="B846" s="316"/>
      <c r="C846" s="311"/>
      <c r="D846" s="316"/>
      <c r="E846" s="316"/>
    </row>
    <row r="847" spans="1:5" ht="15" customHeight="1" x14ac:dyDescent="0.25">
      <c r="A847" s="310"/>
      <c r="B847" s="316"/>
      <c r="C847" s="311"/>
      <c r="D847" s="316"/>
      <c r="E847" s="316"/>
    </row>
    <row r="848" spans="1:5" ht="15" customHeight="1" x14ac:dyDescent="0.25">
      <c r="A848" s="310"/>
      <c r="B848" s="316"/>
      <c r="C848" s="311"/>
      <c r="D848" s="316"/>
      <c r="E848" s="316"/>
    </row>
    <row r="849" spans="1:5" ht="15" customHeight="1" x14ac:dyDescent="0.25">
      <c r="A849" s="310"/>
      <c r="B849" s="316"/>
      <c r="C849" s="311"/>
      <c r="D849" s="316"/>
      <c r="E849" s="316"/>
    </row>
    <row r="850" spans="1:5" ht="15" customHeight="1" x14ac:dyDescent="0.25">
      <c r="A850" s="310"/>
      <c r="B850" s="316"/>
      <c r="C850" s="311"/>
      <c r="D850" s="316"/>
      <c r="E850" s="316"/>
    </row>
    <row r="851" spans="1:5" ht="15" customHeight="1" x14ac:dyDescent="0.25">
      <c r="A851" s="310"/>
      <c r="B851" s="316"/>
      <c r="C851" s="311"/>
      <c r="D851" s="316"/>
      <c r="E851" s="316"/>
    </row>
    <row r="852" spans="1:5" ht="15" customHeight="1" x14ac:dyDescent="0.25">
      <c r="A852" s="310"/>
      <c r="B852" s="316"/>
      <c r="C852" s="311"/>
      <c r="D852" s="316"/>
      <c r="E852" s="316"/>
    </row>
    <row r="853" spans="1:5" ht="15" customHeight="1" x14ac:dyDescent="0.25">
      <c r="A853" s="310"/>
      <c r="B853" s="316"/>
      <c r="C853" s="311"/>
      <c r="D853" s="316"/>
      <c r="E853" s="316"/>
    </row>
    <row r="854" spans="1:5" ht="15" customHeight="1" x14ac:dyDescent="0.25">
      <c r="A854" s="310"/>
      <c r="B854" s="316"/>
      <c r="C854" s="311"/>
      <c r="D854" s="316"/>
      <c r="E854" s="316"/>
    </row>
    <row r="855" spans="1:5" ht="15" customHeight="1" x14ac:dyDescent="0.25">
      <c r="A855" s="310"/>
      <c r="B855" s="316"/>
      <c r="C855" s="311"/>
      <c r="D855" s="316"/>
      <c r="E855" s="316"/>
    </row>
    <row r="856" spans="1:5" ht="15" customHeight="1" x14ac:dyDescent="0.25">
      <c r="A856" s="310"/>
      <c r="B856" s="316"/>
      <c r="C856" s="311"/>
      <c r="D856" s="316"/>
      <c r="E856" s="316"/>
    </row>
    <row r="857" spans="1:5" ht="15" customHeight="1" x14ac:dyDescent="0.25">
      <c r="A857" s="310"/>
      <c r="B857" s="316"/>
      <c r="C857" s="311"/>
      <c r="D857" s="316"/>
      <c r="E857" s="316"/>
    </row>
    <row r="858" spans="1:5" ht="15" customHeight="1" x14ac:dyDescent="0.25">
      <c r="A858" s="310"/>
      <c r="B858" s="316"/>
      <c r="C858" s="311"/>
      <c r="D858" s="316"/>
      <c r="E858" s="316"/>
    </row>
    <row r="859" spans="1:5" ht="15" customHeight="1" x14ac:dyDescent="0.25">
      <c r="A859" s="310"/>
      <c r="B859" s="316"/>
      <c r="C859" s="311"/>
      <c r="D859" s="316"/>
      <c r="E859" s="316"/>
    </row>
    <row r="860" spans="1:5" ht="15" customHeight="1" x14ac:dyDescent="0.25">
      <c r="A860" s="310"/>
      <c r="B860" s="316"/>
      <c r="C860" s="311"/>
      <c r="D860" s="316"/>
      <c r="E860" s="316"/>
    </row>
    <row r="861" spans="1:5" ht="15" customHeight="1" x14ac:dyDescent="0.25">
      <c r="A861" s="310"/>
      <c r="B861" s="316"/>
      <c r="C861" s="311"/>
      <c r="D861" s="316"/>
      <c r="E861" s="316"/>
    </row>
    <row r="862" spans="1:5" ht="15" customHeight="1" x14ac:dyDescent="0.25">
      <c r="A862" s="310"/>
      <c r="B862" s="316"/>
      <c r="C862" s="311"/>
      <c r="D862" s="316"/>
      <c r="E862" s="316"/>
    </row>
    <row r="863" spans="1:5" ht="15" customHeight="1" x14ac:dyDescent="0.25">
      <c r="A863" s="310"/>
      <c r="B863" s="316"/>
      <c r="C863" s="311"/>
      <c r="D863" s="316"/>
      <c r="E863" s="316"/>
    </row>
    <row r="864" spans="1:5" ht="15" customHeight="1" x14ac:dyDescent="0.25">
      <c r="A864" s="310"/>
      <c r="B864" s="316"/>
      <c r="C864" s="311"/>
      <c r="D864" s="316"/>
      <c r="E864" s="316"/>
    </row>
    <row r="865" spans="1:5" ht="15" customHeight="1" x14ac:dyDescent="0.25">
      <c r="A865" s="310"/>
      <c r="B865" s="316"/>
      <c r="C865" s="311"/>
      <c r="D865" s="316"/>
      <c r="E865" s="316"/>
    </row>
    <row r="866" spans="1:5" ht="15" customHeight="1" x14ac:dyDescent="0.25">
      <c r="A866" s="310"/>
      <c r="B866" s="316"/>
      <c r="C866" s="311"/>
      <c r="D866" s="316"/>
      <c r="E866" s="316"/>
    </row>
    <row r="867" spans="1:5" ht="15" customHeight="1" x14ac:dyDescent="0.25">
      <c r="A867" s="310"/>
      <c r="B867" s="316"/>
      <c r="C867" s="311"/>
      <c r="D867" s="316"/>
      <c r="E867" s="316"/>
    </row>
    <row r="868" spans="1:5" ht="15" customHeight="1" x14ac:dyDescent="0.25">
      <c r="A868" s="310"/>
      <c r="B868" s="316"/>
      <c r="C868" s="311"/>
      <c r="D868" s="316"/>
      <c r="E868" s="316"/>
    </row>
    <row r="869" spans="1:5" ht="15" customHeight="1" x14ac:dyDescent="0.25">
      <c r="A869" s="310"/>
      <c r="B869" s="316"/>
      <c r="C869" s="311"/>
      <c r="D869" s="316"/>
      <c r="E869" s="316"/>
    </row>
    <row r="870" spans="1:5" ht="15" customHeight="1" x14ac:dyDescent="0.25">
      <c r="A870" s="310"/>
      <c r="B870" s="316"/>
      <c r="C870" s="311"/>
      <c r="D870" s="316"/>
      <c r="E870" s="316"/>
    </row>
    <row r="871" spans="1:5" ht="15" customHeight="1" x14ac:dyDescent="0.25">
      <c r="A871" s="310"/>
      <c r="B871" s="316"/>
      <c r="C871" s="311"/>
      <c r="D871" s="316"/>
      <c r="E871" s="316"/>
    </row>
    <row r="872" spans="1:5" ht="15" customHeight="1" x14ac:dyDescent="0.25">
      <c r="A872" s="310"/>
      <c r="B872" s="316"/>
      <c r="C872" s="311"/>
      <c r="D872" s="316"/>
      <c r="E872" s="316"/>
    </row>
    <row r="873" spans="1:5" ht="15" customHeight="1" x14ac:dyDescent="0.25">
      <c r="A873" s="310"/>
      <c r="B873" s="316"/>
      <c r="C873" s="311"/>
      <c r="D873" s="316"/>
      <c r="E873" s="316"/>
    </row>
    <row r="874" spans="1:5" ht="15" customHeight="1" x14ac:dyDescent="0.25">
      <c r="A874" s="310"/>
      <c r="B874" s="316"/>
      <c r="C874" s="311"/>
      <c r="D874" s="316"/>
      <c r="E874" s="316"/>
    </row>
    <row r="875" spans="1:5" ht="15" customHeight="1" x14ac:dyDescent="0.25">
      <c r="A875" s="310"/>
      <c r="B875" s="316"/>
      <c r="C875" s="311"/>
      <c r="D875" s="316"/>
      <c r="E875" s="316"/>
    </row>
    <row r="876" spans="1:5" ht="15" customHeight="1" x14ac:dyDescent="0.25">
      <c r="A876" s="310"/>
      <c r="B876" s="316"/>
      <c r="C876" s="311"/>
      <c r="D876" s="316"/>
      <c r="E876" s="316"/>
    </row>
    <row r="877" spans="1:5" ht="15" customHeight="1" x14ac:dyDescent="0.25">
      <c r="A877" s="310"/>
      <c r="B877" s="316"/>
      <c r="C877" s="311"/>
      <c r="D877" s="316"/>
      <c r="E877" s="316"/>
    </row>
    <row r="878" spans="1:5" ht="15" customHeight="1" x14ac:dyDescent="0.25">
      <c r="A878" s="310"/>
      <c r="B878" s="316"/>
      <c r="C878" s="311"/>
      <c r="D878" s="316"/>
      <c r="E878" s="316"/>
    </row>
    <row r="879" spans="1:5" ht="15" customHeight="1" x14ac:dyDescent="0.25">
      <c r="A879" s="310"/>
      <c r="B879" s="316"/>
      <c r="C879" s="311"/>
      <c r="D879" s="316"/>
      <c r="E879" s="316"/>
    </row>
    <row r="880" spans="1:5" ht="15" customHeight="1" x14ac:dyDescent="0.25">
      <c r="A880" s="310"/>
      <c r="B880" s="316"/>
      <c r="C880" s="311"/>
      <c r="D880" s="316"/>
      <c r="E880" s="316"/>
    </row>
    <row r="881" spans="1:5" ht="15" customHeight="1" x14ac:dyDescent="0.25">
      <c r="A881" s="310"/>
      <c r="B881" s="316"/>
      <c r="C881" s="311"/>
      <c r="D881" s="316"/>
      <c r="E881" s="316"/>
    </row>
    <row r="882" spans="1:5" ht="15" customHeight="1" x14ac:dyDescent="0.25">
      <c r="A882" s="310"/>
      <c r="B882" s="316"/>
      <c r="C882" s="311"/>
      <c r="D882" s="316"/>
      <c r="E882" s="316"/>
    </row>
    <row r="883" spans="1:5" ht="15" customHeight="1" x14ac:dyDescent="0.25">
      <c r="A883" s="310"/>
      <c r="B883" s="316"/>
      <c r="C883" s="311"/>
      <c r="D883" s="316"/>
      <c r="E883" s="316"/>
    </row>
    <row r="884" spans="1:5" ht="15" customHeight="1" x14ac:dyDescent="0.25">
      <c r="A884" s="310"/>
      <c r="B884" s="316"/>
      <c r="C884" s="311"/>
      <c r="D884" s="316"/>
      <c r="E884" s="316"/>
    </row>
    <row r="885" spans="1:5" ht="15" customHeight="1" x14ac:dyDescent="0.25">
      <c r="A885" s="310"/>
      <c r="B885" s="316"/>
      <c r="C885" s="311"/>
      <c r="D885" s="316"/>
      <c r="E885" s="316"/>
    </row>
    <row r="886" spans="1:5" ht="15" customHeight="1" x14ac:dyDescent="0.25">
      <c r="A886" s="310"/>
      <c r="B886" s="316"/>
      <c r="C886" s="311"/>
      <c r="D886" s="316"/>
      <c r="E886" s="316"/>
    </row>
    <row r="887" spans="1:5" ht="15" customHeight="1" x14ac:dyDescent="0.25">
      <c r="A887" s="310"/>
      <c r="B887" s="316"/>
      <c r="C887" s="311"/>
      <c r="D887" s="316"/>
      <c r="E887" s="316"/>
    </row>
    <row r="888" spans="1:5" ht="15" customHeight="1" x14ac:dyDescent="0.25">
      <c r="A888" s="310"/>
      <c r="B888" s="316"/>
      <c r="C888" s="311"/>
      <c r="D888" s="316"/>
      <c r="E888" s="316"/>
    </row>
    <row r="889" spans="1:5" ht="15" customHeight="1" x14ac:dyDescent="0.25">
      <c r="A889" s="310"/>
      <c r="B889" s="316"/>
      <c r="C889" s="311"/>
      <c r="D889" s="316"/>
      <c r="E889" s="316"/>
    </row>
    <row r="890" spans="1:5" ht="15" customHeight="1" x14ac:dyDescent="0.25">
      <c r="A890" s="310"/>
      <c r="B890" s="316"/>
      <c r="C890" s="311"/>
      <c r="D890" s="316"/>
      <c r="E890" s="316"/>
    </row>
    <row r="891" spans="1:5" ht="15" customHeight="1" x14ac:dyDescent="0.25">
      <c r="A891" s="310"/>
      <c r="B891" s="316"/>
      <c r="C891" s="311"/>
      <c r="D891" s="316"/>
      <c r="E891" s="316"/>
    </row>
    <row r="892" spans="1:5" ht="15" customHeight="1" x14ac:dyDescent="0.25">
      <c r="A892" s="310"/>
      <c r="B892" s="316"/>
      <c r="C892" s="311"/>
      <c r="D892" s="316"/>
      <c r="E892" s="316"/>
    </row>
    <row r="893" spans="1:5" ht="15" customHeight="1" x14ac:dyDescent="0.25">
      <c r="A893" s="310"/>
      <c r="B893" s="316"/>
      <c r="C893" s="311"/>
      <c r="D893" s="316"/>
      <c r="E893" s="316"/>
    </row>
    <row r="894" spans="1:5" ht="15" customHeight="1" x14ac:dyDescent="0.25">
      <c r="A894" s="310"/>
      <c r="B894" s="316"/>
      <c r="C894" s="311"/>
      <c r="D894" s="316"/>
      <c r="E894" s="316"/>
    </row>
    <row r="895" spans="1:5" ht="15" customHeight="1" x14ac:dyDescent="0.25">
      <c r="A895" s="310"/>
      <c r="B895" s="316"/>
      <c r="C895" s="311"/>
      <c r="D895" s="316"/>
      <c r="E895" s="316"/>
    </row>
    <row r="896" spans="1:5" ht="15" customHeight="1" x14ac:dyDescent="0.25">
      <c r="A896" s="310"/>
      <c r="B896" s="316"/>
      <c r="C896" s="311"/>
      <c r="D896" s="316"/>
      <c r="E896" s="316"/>
    </row>
    <row r="897" spans="1:5" ht="15" customHeight="1" x14ac:dyDescent="0.25">
      <c r="A897" s="310"/>
      <c r="B897" s="316"/>
      <c r="C897" s="311"/>
      <c r="D897" s="316"/>
      <c r="E897" s="316"/>
    </row>
    <row r="898" spans="1:5" ht="15" customHeight="1" x14ac:dyDescent="0.25">
      <c r="A898" s="310"/>
      <c r="B898" s="316"/>
      <c r="C898" s="311"/>
      <c r="D898" s="316"/>
      <c r="E898" s="316"/>
    </row>
    <row r="899" spans="1:5" ht="15" customHeight="1" x14ac:dyDescent="0.25">
      <c r="A899" s="310"/>
      <c r="B899" s="316"/>
      <c r="C899" s="311"/>
      <c r="D899" s="316"/>
      <c r="E899" s="316"/>
    </row>
    <row r="900" spans="1:5" ht="15" customHeight="1" x14ac:dyDescent="0.25">
      <c r="A900" s="310"/>
      <c r="B900" s="316"/>
      <c r="C900" s="311"/>
      <c r="D900" s="316"/>
      <c r="E900" s="316"/>
    </row>
    <row r="901" spans="1:5" ht="15" customHeight="1" x14ac:dyDescent="0.25">
      <c r="A901" s="310"/>
      <c r="B901" s="316"/>
      <c r="C901" s="311"/>
      <c r="D901" s="316"/>
      <c r="E901" s="316"/>
    </row>
    <row r="902" spans="1:5" ht="15" customHeight="1" x14ac:dyDescent="0.25">
      <c r="A902" s="310"/>
      <c r="B902" s="316"/>
      <c r="C902" s="311"/>
      <c r="D902" s="316"/>
      <c r="E902" s="316"/>
    </row>
    <row r="903" spans="1:5" ht="15" customHeight="1" x14ac:dyDescent="0.25">
      <c r="A903" s="310"/>
      <c r="B903" s="316"/>
      <c r="C903" s="311"/>
      <c r="D903" s="316"/>
      <c r="E903" s="316"/>
    </row>
    <row r="904" spans="1:5" ht="15" customHeight="1" x14ac:dyDescent="0.25">
      <c r="A904" s="310"/>
      <c r="B904" s="316"/>
      <c r="C904" s="311"/>
      <c r="D904" s="316"/>
      <c r="E904" s="316"/>
    </row>
    <row r="905" spans="1:5" ht="15" customHeight="1" x14ac:dyDescent="0.25">
      <c r="A905" s="310"/>
      <c r="B905" s="316"/>
      <c r="C905" s="311"/>
      <c r="D905" s="316"/>
      <c r="E905" s="316"/>
    </row>
    <row r="906" spans="1:5" ht="15" customHeight="1" x14ac:dyDescent="0.25">
      <c r="A906" s="310"/>
      <c r="B906" s="316"/>
      <c r="C906" s="311"/>
      <c r="D906" s="316"/>
      <c r="E906" s="316"/>
    </row>
    <row r="907" spans="1:5" ht="15" customHeight="1" x14ac:dyDescent="0.25">
      <c r="A907" s="310"/>
      <c r="B907" s="316"/>
      <c r="C907" s="311"/>
      <c r="D907" s="316"/>
      <c r="E907" s="316"/>
    </row>
    <row r="908" spans="1:5" ht="15" customHeight="1" x14ac:dyDescent="0.25">
      <c r="A908" s="310"/>
      <c r="B908" s="316"/>
      <c r="C908" s="311"/>
      <c r="D908" s="316"/>
      <c r="E908" s="316"/>
    </row>
    <row r="909" spans="1:5" ht="15" customHeight="1" x14ac:dyDescent="0.25">
      <c r="A909" s="310"/>
      <c r="B909" s="316"/>
      <c r="C909" s="311"/>
      <c r="D909" s="316"/>
      <c r="E909" s="316"/>
    </row>
    <row r="910" spans="1:5" ht="15" customHeight="1" x14ac:dyDescent="0.25">
      <c r="A910" s="310"/>
      <c r="B910" s="316"/>
      <c r="C910" s="311"/>
      <c r="D910" s="316"/>
      <c r="E910" s="316"/>
    </row>
    <row r="911" spans="1:5" ht="15" customHeight="1" x14ac:dyDescent="0.25">
      <c r="A911" s="310"/>
      <c r="B911" s="316"/>
      <c r="C911" s="311"/>
      <c r="D911" s="316"/>
      <c r="E911" s="316"/>
    </row>
    <row r="912" spans="1:5" ht="15" customHeight="1" x14ac:dyDescent="0.25">
      <c r="A912" s="310"/>
      <c r="B912" s="316"/>
      <c r="C912" s="311"/>
      <c r="D912" s="316"/>
      <c r="E912" s="316"/>
    </row>
    <row r="913" spans="1:5" ht="15" customHeight="1" x14ac:dyDescent="0.25">
      <c r="A913" s="310"/>
      <c r="B913" s="316"/>
      <c r="C913" s="311"/>
      <c r="D913" s="316"/>
      <c r="E913" s="316"/>
    </row>
    <row r="914" spans="1:5" ht="15" customHeight="1" x14ac:dyDescent="0.25">
      <c r="A914" s="310"/>
      <c r="B914" s="316"/>
      <c r="C914" s="311"/>
      <c r="D914" s="316"/>
      <c r="E914" s="316"/>
    </row>
    <row r="915" spans="1:5" ht="15" customHeight="1" x14ac:dyDescent="0.25">
      <c r="A915" s="310"/>
      <c r="B915" s="316"/>
      <c r="C915" s="311"/>
      <c r="D915" s="316"/>
      <c r="E915" s="316"/>
    </row>
    <row r="916" spans="1:5" ht="15" customHeight="1" x14ac:dyDescent="0.25">
      <c r="A916" s="310"/>
      <c r="B916" s="316"/>
      <c r="C916" s="311"/>
      <c r="D916" s="316"/>
      <c r="E916" s="316"/>
    </row>
    <row r="917" spans="1:5" ht="15" customHeight="1" x14ac:dyDescent="0.25">
      <c r="A917" s="310"/>
      <c r="B917" s="316"/>
      <c r="C917" s="311"/>
      <c r="D917" s="316"/>
      <c r="E917" s="316"/>
    </row>
    <row r="918" spans="1:5" ht="15" customHeight="1" x14ac:dyDescent="0.25">
      <c r="A918" s="310"/>
      <c r="B918" s="316"/>
      <c r="C918" s="311"/>
      <c r="D918" s="316"/>
      <c r="E918" s="316"/>
    </row>
    <row r="919" spans="1:5" ht="15" customHeight="1" x14ac:dyDescent="0.25">
      <c r="A919" s="310"/>
      <c r="B919" s="316"/>
      <c r="C919" s="311"/>
      <c r="D919" s="316"/>
      <c r="E919" s="316"/>
    </row>
    <row r="920" spans="1:5" ht="15" customHeight="1" x14ac:dyDescent="0.25">
      <c r="A920" s="310"/>
      <c r="B920" s="316"/>
      <c r="C920" s="311"/>
      <c r="D920" s="316"/>
      <c r="E920" s="316"/>
    </row>
    <row r="921" spans="1:5" ht="15" customHeight="1" x14ac:dyDescent="0.25">
      <c r="A921" s="310"/>
      <c r="B921" s="316"/>
      <c r="C921" s="311"/>
      <c r="D921" s="316"/>
      <c r="E921" s="316"/>
    </row>
    <row r="922" spans="1:5" ht="15" customHeight="1" x14ac:dyDescent="0.25">
      <c r="A922" s="310"/>
      <c r="B922" s="316"/>
      <c r="C922" s="311"/>
      <c r="D922" s="316"/>
      <c r="E922" s="316"/>
    </row>
    <row r="923" spans="1:5" ht="15" customHeight="1" x14ac:dyDescent="0.25">
      <c r="A923" s="310"/>
      <c r="B923" s="316"/>
      <c r="C923" s="311"/>
      <c r="D923" s="316"/>
      <c r="E923" s="316"/>
    </row>
    <row r="924" spans="1:5" ht="15" customHeight="1" x14ac:dyDescent="0.25">
      <c r="A924" s="310"/>
      <c r="B924" s="316"/>
      <c r="C924" s="311"/>
      <c r="D924" s="316"/>
      <c r="E924" s="316"/>
    </row>
    <row r="925" spans="1:5" ht="15" customHeight="1" x14ac:dyDescent="0.25">
      <c r="A925" s="310"/>
      <c r="B925" s="316"/>
      <c r="C925" s="311"/>
      <c r="D925" s="316"/>
      <c r="E925" s="316"/>
    </row>
    <row r="926" spans="1:5" ht="15" customHeight="1" x14ac:dyDescent="0.25">
      <c r="A926" s="310"/>
      <c r="B926" s="316"/>
      <c r="C926" s="311"/>
      <c r="D926" s="316"/>
      <c r="E926" s="316"/>
    </row>
    <row r="927" spans="1:5" ht="15" customHeight="1" x14ac:dyDescent="0.25">
      <c r="A927" s="310"/>
      <c r="B927" s="316"/>
      <c r="C927" s="311"/>
      <c r="D927" s="316"/>
      <c r="E927" s="316"/>
    </row>
    <row r="928" spans="1:5" ht="15" customHeight="1" x14ac:dyDescent="0.25">
      <c r="A928" s="310"/>
      <c r="B928" s="316"/>
      <c r="C928" s="311"/>
      <c r="D928" s="316"/>
      <c r="E928" s="316"/>
    </row>
    <row r="929" spans="1:5" ht="15" customHeight="1" x14ac:dyDescent="0.25">
      <c r="A929" s="310"/>
      <c r="B929" s="316"/>
      <c r="C929" s="311"/>
      <c r="D929" s="316"/>
      <c r="E929" s="316"/>
    </row>
    <row r="930" spans="1:5" ht="15" customHeight="1" x14ac:dyDescent="0.25">
      <c r="A930" s="310"/>
      <c r="B930" s="316"/>
      <c r="C930" s="311"/>
      <c r="D930" s="316"/>
      <c r="E930" s="316"/>
    </row>
    <row r="931" spans="1:5" ht="15" customHeight="1" x14ac:dyDescent="0.25">
      <c r="A931" s="310"/>
      <c r="B931" s="316"/>
      <c r="C931" s="311"/>
      <c r="D931" s="316"/>
      <c r="E931" s="316"/>
    </row>
    <row r="932" spans="1:5" ht="15" customHeight="1" x14ac:dyDescent="0.25">
      <c r="A932" s="310"/>
      <c r="B932" s="316"/>
      <c r="C932" s="311"/>
      <c r="D932" s="316"/>
      <c r="E932" s="316"/>
    </row>
    <row r="933" spans="1:5" ht="15" customHeight="1" x14ac:dyDescent="0.25">
      <c r="A933" s="310"/>
      <c r="B933" s="316"/>
      <c r="C933" s="311"/>
      <c r="D933" s="316"/>
      <c r="E933" s="316"/>
    </row>
    <row r="934" spans="1:5" ht="15" customHeight="1" x14ac:dyDescent="0.25">
      <c r="A934" s="310"/>
      <c r="B934" s="316"/>
      <c r="C934" s="311"/>
      <c r="D934" s="316"/>
      <c r="E934" s="316"/>
    </row>
    <row r="935" spans="1:5" ht="15" customHeight="1" x14ac:dyDescent="0.25">
      <c r="A935" s="310"/>
      <c r="B935" s="316"/>
      <c r="C935" s="311"/>
      <c r="D935" s="316"/>
      <c r="E935" s="316"/>
    </row>
    <row r="936" spans="1:5" ht="15" customHeight="1" x14ac:dyDescent="0.25">
      <c r="A936" s="310"/>
      <c r="B936" s="316"/>
      <c r="C936" s="311"/>
      <c r="D936" s="316"/>
      <c r="E936" s="316"/>
    </row>
    <row r="937" spans="1:5" ht="15" customHeight="1" x14ac:dyDescent="0.25">
      <c r="A937" s="310"/>
      <c r="B937" s="316"/>
      <c r="C937" s="311"/>
      <c r="D937" s="316"/>
      <c r="E937" s="316"/>
    </row>
    <row r="938" spans="1:5" ht="15" customHeight="1" x14ac:dyDescent="0.25">
      <c r="A938" s="310"/>
      <c r="B938" s="316"/>
      <c r="C938" s="311"/>
      <c r="D938" s="316"/>
      <c r="E938" s="316"/>
    </row>
    <row r="939" spans="1:5" ht="15" customHeight="1" x14ac:dyDescent="0.25">
      <c r="A939" s="310"/>
      <c r="B939" s="316"/>
      <c r="C939" s="311"/>
      <c r="D939" s="316"/>
      <c r="E939" s="316"/>
    </row>
    <row r="940" spans="1:5" ht="15" customHeight="1" x14ac:dyDescent="0.25">
      <c r="A940" s="310"/>
      <c r="B940" s="316"/>
      <c r="C940" s="311"/>
      <c r="D940" s="316"/>
      <c r="E940" s="316"/>
    </row>
    <row r="941" spans="1:5" ht="15" customHeight="1" x14ac:dyDescent="0.25">
      <c r="A941" s="310"/>
      <c r="B941" s="316"/>
      <c r="C941" s="311"/>
      <c r="D941" s="316"/>
      <c r="E941" s="316"/>
    </row>
    <row r="942" spans="1:5" ht="15" customHeight="1" x14ac:dyDescent="0.25">
      <c r="A942" s="310"/>
      <c r="B942" s="316"/>
      <c r="C942" s="311"/>
      <c r="D942" s="316"/>
      <c r="E942" s="316"/>
    </row>
    <row r="943" spans="1:5" ht="15" customHeight="1" x14ac:dyDescent="0.25">
      <c r="A943" s="310"/>
      <c r="B943" s="316"/>
      <c r="C943" s="311"/>
      <c r="D943" s="316"/>
      <c r="E943" s="316"/>
    </row>
    <row r="944" spans="1:5" ht="15" customHeight="1" x14ac:dyDescent="0.25">
      <c r="A944" s="310"/>
      <c r="B944" s="316"/>
      <c r="C944" s="311"/>
      <c r="D944" s="316"/>
      <c r="E944" s="316"/>
    </row>
    <row r="945" spans="1:5" ht="15" customHeight="1" x14ac:dyDescent="0.25">
      <c r="A945" s="310"/>
      <c r="B945" s="316"/>
      <c r="C945" s="311"/>
      <c r="D945" s="316"/>
      <c r="E945" s="316"/>
    </row>
    <row r="946" spans="1:5" ht="15" customHeight="1" x14ac:dyDescent="0.25">
      <c r="A946" s="310"/>
      <c r="B946" s="316"/>
      <c r="C946" s="311"/>
      <c r="D946" s="316"/>
      <c r="E946" s="316"/>
    </row>
    <row r="947" spans="1:5" ht="15" customHeight="1" x14ac:dyDescent="0.25">
      <c r="A947" s="310"/>
      <c r="B947" s="316"/>
      <c r="C947" s="311"/>
      <c r="D947" s="316"/>
      <c r="E947" s="316"/>
    </row>
    <row r="948" spans="1:5" ht="15" customHeight="1" x14ac:dyDescent="0.25">
      <c r="A948" s="310"/>
      <c r="B948" s="316"/>
      <c r="C948" s="311"/>
      <c r="D948" s="316"/>
      <c r="E948" s="316"/>
    </row>
    <row r="949" spans="1:5" ht="15" customHeight="1" x14ac:dyDescent="0.25">
      <c r="A949" s="310"/>
      <c r="B949" s="316"/>
      <c r="C949" s="311"/>
      <c r="D949" s="316"/>
      <c r="E949" s="316"/>
    </row>
    <row r="950" spans="1:5" ht="15" customHeight="1" x14ac:dyDescent="0.25">
      <c r="A950" s="310"/>
      <c r="B950" s="316"/>
      <c r="C950" s="311"/>
      <c r="D950" s="316"/>
      <c r="E950" s="316"/>
    </row>
    <row r="951" spans="1:5" ht="15" customHeight="1" x14ac:dyDescent="0.25">
      <c r="A951" s="310"/>
      <c r="B951" s="316"/>
      <c r="C951" s="311"/>
      <c r="D951" s="316"/>
      <c r="E951" s="316"/>
    </row>
    <row r="952" spans="1:5" ht="15" customHeight="1" x14ac:dyDescent="0.25">
      <c r="A952" s="310"/>
      <c r="B952" s="316"/>
      <c r="C952" s="311"/>
      <c r="D952" s="316"/>
      <c r="E952" s="316"/>
    </row>
    <row r="953" spans="1:5" ht="15" customHeight="1" x14ac:dyDescent="0.25">
      <c r="A953" s="310"/>
      <c r="B953" s="316"/>
      <c r="C953" s="311"/>
      <c r="D953" s="316"/>
      <c r="E953" s="316"/>
    </row>
    <row r="954" spans="1:5" ht="15" customHeight="1" x14ac:dyDescent="0.25">
      <c r="A954" s="310"/>
      <c r="B954" s="316"/>
      <c r="C954" s="311"/>
      <c r="D954" s="316"/>
      <c r="E954" s="316"/>
    </row>
    <row r="955" spans="1:5" ht="15" customHeight="1" x14ac:dyDescent="0.25">
      <c r="A955" s="310"/>
      <c r="B955" s="316"/>
      <c r="C955" s="311"/>
      <c r="D955" s="316"/>
      <c r="E955" s="316"/>
    </row>
    <row r="956" spans="1:5" ht="15" customHeight="1" x14ac:dyDescent="0.25">
      <c r="A956" s="310"/>
      <c r="B956" s="316"/>
      <c r="C956" s="311"/>
      <c r="D956" s="316"/>
      <c r="E956" s="316"/>
    </row>
    <row r="957" spans="1:5" ht="15" customHeight="1" x14ac:dyDescent="0.25">
      <c r="A957" s="310"/>
      <c r="B957" s="316"/>
      <c r="C957" s="311"/>
      <c r="D957" s="316"/>
      <c r="E957" s="316"/>
    </row>
    <row r="958" spans="1:5" ht="15" customHeight="1" x14ac:dyDescent="0.25">
      <c r="A958" s="310"/>
      <c r="B958" s="316"/>
      <c r="C958" s="311"/>
      <c r="D958" s="316"/>
      <c r="E958" s="316"/>
    </row>
    <row r="959" spans="1:5" ht="15" customHeight="1" x14ac:dyDescent="0.25">
      <c r="A959" s="310"/>
      <c r="B959" s="316"/>
      <c r="C959" s="311"/>
      <c r="D959" s="316"/>
      <c r="E959" s="316"/>
    </row>
    <row r="960" spans="1:5" ht="15" customHeight="1" x14ac:dyDescent="0.25">
      <c r="A960" s="310"/>
      <c r="B960" s="316"/>
      <c r="C960" s="311"/>
      <c r="D960" s="316"/>
      <c r="E960" s="316"/>
    </row>
    <row r="961" spans="1:5" ht="15" customHeight="1" x14ac:dyDescent="0.25">
      <c r="A961" s="310"/>
      <c r="B961" s="316"/>
      <c r="C961" s="311"/>
      <c r="D961" s="316"/>
      <c r="E961" s="316"/>
    </row>
    <row r="962" spans="1:5" ht="15" customHeight="1" x14ac:dyDescent="0.25">
      <c r="A962" s="310"/>
      <c r="B962" s="316"/>
      <c r="C962" s="311"/>
      <c r="D962" s="316"/>
      <c r="E962" s="316"/>
    </row>
    <row r="963" spans="1:5" ht="15" customHeight="1" x14ac:dyDescent="0.25">
      <c r="A963" s="310"/>
      <c r="B963" s="316"/>
      <c r="C963" s="311"/>
      <c r="D963" s="316"/>
      <c r="E963" s="316"/>
    </row>
    <row r="964" spans="1:5" ht="15" customHeight="1" x14ac:dyDescent="0.25">
      <c r="A964" s="310"/>
      <c r="B964" s="316"/>
      <c r="C964" s="311"/>
      <c r="D964" s="316"/>
      <c r="E964" s="316"/>
    </row>
    <row r="965" spans="1:5" ht="15" customHeight="1" x14ac:dyDescent="0.25">
      <c r="A965" s="310"/>
      <c r="B965" s="316"/>
      <c r="C965" s="311"/>
      <c r="D965" s="316"/>
      <c r="E965" s="316"/>
    </row>
    <row r="966" spans="1:5" ht="15" customHeight="1" x14ac:dyDescent="0.25">
      <c r="A966" s="310"/>
      <c r="B966" s="316"/>
      <c r="C966" s="311"/>
      <c r="D966" s="316"/>
      <c r="E966" s="316"/>
    </row>
    <row r="967" spans="1:5" ht="15" customHeight="1" x14ac:dyDescent="0.25">
      <c r="A967" s="310"/>
      <c r="B967" s="316"/>
      <c r="C967" s="311"/>
      <c r="D967" s="316"/>
      <c r="E967" s="316"/>
    </row>
    <row r="968" spans="1:5" ht="15" customHeight="1" x14ac:dyDescent="0.25">
      <c r="A968" s="310"/>
      <c r="B968" s="316"/>
      <c r="C968" s="311"/>
      <c r="D968" s="316"/>
      <c r="E968" s="316"/>
    </row>
    <row r="969" spans="1:5" ht="15" customHeight="1" x14ac:dyDescent="0.25">
      <c r="A969" s="310"/>
      <c r="B969" s="316"/>
      <c r="C969" s="311"/>
      <c r="D969" s="316"/>
      <c r="E969" s="316"/>
    </row>
    <row r="970" spans="1:5" ht="15" customHeight="1" x14ac:dyDescent="0.25">
      <c r="A970" s="310"/>
      <c r="B970" s="316"/>
      <c r="C970" s="311"/>
      <c r="D970" s="316"/>
      <c r="E970" s="316"/>
    </row>
    <row r="971" spans="1:5" ht="15" customHeight="1" x14ac:dyDescent="0.25">
      <c r="A971" s="310"/>
      <c r="B971" s="316"/>
      <c r="C971" s="311"/>
      <c r="D971" s="316"/>
      <c r="E971" s="316"/>
    </row>
    <row r="972" spans="1:5" ht="15" customHeight="1" x14ac:dyDescent="0.25">
      <c r="A972" s="310"/>
      <c r="B972" s="316"/>
      <c r="C972" s="311"/>
      <c r="D972" s="316"/>
      <c r="E972" s="316"/>
    </row>
    <row r="973" spans="1:5" ht="15" customHeight="1" x14ac:dyDescent="0.25">
      <c r="A973" s="310"/>
      <c r="B973" s="316"/>
      <c r="C973" s="311"/>
      <c r="D973" s="316"/>
      <c r="E973" s="316"/>
    </row>
    <row r="974" spans="1:5" ht="15" customHeight="1" x14ac:dyDescent="0.25">
      <c r="A974" s="310"/>
      <c r="B974" s="316"/>
      <c r="C974" s="311"/>
      <c r="D974" s="316"/>
      <c r="E974" s="316"/>
    </row>
    <row r="975" spans="1:5" ht="15" customHeight="1" x14ac:dyDescent="0.25">
      <c r="A975" s="310"/>
      <c r="B975" s="316"/>
      <c r="C975" s="311"/>
      <c r="D975" s="316"/>
      <c r="E975" s="316"/>
    </row>
    <row r="976" spans="1:5" ht="15" customHeight="1" x14ac:dyDescent="0.25">
      <c r="A976" s="310"/>
      <c r="B976" s="316"/>
      <c r="C976" s="311"/>
      <c r="D976" s="316"/>
      <c r="E976" s="316"/>
    </row>
    <row r="977" spans="1:5" ht="15" customHeight="1" x14ac:dyDescent="0.25">
      <c r="A977" s="310"/>
      <c r="B977" s="316"/>
      <c r="C977" s="311"/>
      <c r="D977" s="316"/>
      <c r="E977" s="316"/>
    </row>
    <row r="978" spans="1:5" ht="15" customHeight="1" x14ac:dyDescent="0.25">
      <c r="A978" s="310"/>
      <c r="B978" s="316"/>
      <c r="C978" s="311"/>
      <c r="D978" s="316"/>
      <c r="E978" s="316"/>
    </row>
    <row r="979" spans="1:5" ht="15" customHeight="1" x14ac:dyDescent="0.25">
      <c r="A979" s="310"/>
      <c r="B979" s="316"/>
      <c r="C979" s="311"/>
      <c r="D979" s="316"/>
      <c r="E979" s="316"/>
    </row>
    <row r="980" spans="1:5" ht="15" customHeight="1" x14ac:dyDescent="0.25">
      <c r="A980" s="310"/>
      <c r="B980" s="316"/>
      <c r="C980" s="311"/>
      <c r="D980" s="316"/>
      <c r="E980" s="316"/>
    </row>
    <row r="981" spans="1:5" ht="15" customHeight="1" x14ac:dyDescent="0.25">
      <c r="A981" s="310"/>
      <c r="B981" s="316"/>
      <c r="C981" s="311"/>
      <c r="D981" s="316"/>
      <c r="E981" s="316"/>
    </row>
    <row r="982" spans="1:5" ht="15" customHeight="1" x14ac:dyDescent="0.25">
      <c r="A982" s="310"/>
      <c r="B982" s="316"/>
      <c r="C982" s="311"/>
      <c r="D982" s="316"/>
      <c r="E982" s="316"/>
    </row>
    <row r="983" spans="1:5" ht="15" customHeight="1" x14ac:dyDescent="0.25">
      <c r="A983" s="310"/>
      <c r="B983" s="316"/>
      <c r="C983" s="311"/>
      <c r="D983" s="316"/>
      <c r="E983" s="316"/>
    </row>
    <row r="984" spans="1:5" ht="15" customHeight="1" x14ac:dyDescent="0.25">
      <c r="A984" s="310"/>
      <c r="B984" s="316"/>
      <c r="C984" s="311"/>
      <c r="D984" s="316"/>
      <c r="E984" s="316"/>
    </row>
    <row r="985" spans="1:5" ht="15" customHeight="1" x14ac:dyDescent="0.25">
      <c r="A985" s="310"/>
      <c r="B985" s="316"/>
      <c r="C985" s="311"/>
      <c r="D985" s="316"/>
      <c r="E985" s="316"/>
    </row>
    <row r="986" spans="1:5" ht="15" customHeight="1" x14ac:dyDescent="0.25">
      <c r="A986" s="310"/>
      <c r="B986" s="316"/>
      <c r="C986" s="311"/>
      <c r="D986" s="316"/>
      <c r="E986" s="316"/>
    </row>
    <row r="987" spans="1:5" ht="15" customHeight="1" x14ac:dyDescent="0.25">
      <c r="A987" s="310"/>
      <c r="B987" s="316"/>
      <c r="C987" s="311"/>
      <c r="D987" s="316"/>
      <c r="E987" s="316"/>
    </row>
    <row r="988" spans="1:5" ht="15" customHeight="1" x14ac:dyDescent="0.25">
      <c r="A988" s="310"/>
      <c r="B988" s="316"/>
      <c r="C988" s="311"/>
      <c r="D988" s="316"/>
      <c r="E988" s="316"/>
    </row>
    <row r="989" spans="1:5" ht="15" customHeight="1" x14ac:dyDescent="0.25">
      <c r="A989" s="310"/>
      <c r="B989" s="316"/>
      <c r="C989" s="311"/>
      <c r="D989" s="316"/>
      <c r="E989" s="316"/>
    </row>
    <row r="990" spans="1:5" ht="15" customHeight="1" x14ac:dyDescent="0.25">
      <c r="A990" s="310"/>
      <c r="B990" s="316"/>
      <c r="C990" s="311"/>
      <c r="D990" s="316"/>
      <c r="E990" s="316"/>
    </row>
    <row r="991" spans="1:5" ht="15" customHeight="1" x14ac:dyDescent="0.25">
      <c r="A991" s="310"/>
      <c r="B991" s="316"/>
      <c r="C991" s="311"/>
      <c r="D991" s="316"/>
      <c r="E991" s="316"/>
    </row>
    <row r="992" spans="1:5" ht="15" customHeight="1" x14ac:dyDescent="0.25">
      <c r="A992" s="310"/>
      <c r="B992" s="316"/>
      <c r="C992" s="311"/>
      <c r="D992" s="316"/>
      <c r="E992" s="316"/>
    </row>
    <row r="993" spans="1:5" ht="15" customHeight="1" x14ac:dyDescent="0.25">
      <c r="A993" s="310"/>
      <c r="B993" s="316"/>
      <c r="C993" s="311"/>
      <c r="D993" s="316"/>
      <c r="E993" s="316"/>
    </row>
    <row r="994" spans="1:5" ht="15" customHeight="1" x14ac:dyDescent="0.25">
      <c r="A994" s="310"/>
      <c r="B994" s="316"/>
      <c r="C994" s="311"/>
      <c r="D994" s="316"/>
      <c r="E994" s="316"/>
    </row>
    <row r="995" spans="1:5" ht="15" customHeight="1" x14ac:dyDescent="0.25">
      <c r="A995" s="310"/>
      <c r="B995" s="316"/>
      <c r="C995" s="311"/>
      <c r="D995" s="316"/>
      <c r="E995" s="316"/>
    </row>
    <row r="996" spans="1:5" ht="15" customHeight="1" x14ac:dyDescent="0.25">
      <c r="A996" s="310"/>
      <c r="B996" s="316"/>
      <c r="C996" s="311"/>
      <c r="D996" s="316"/>
      <c r="E996" s="316"/>
    </row>
    <row r="997" spans="1:5" ht="15" customHeight="1" x14ac:dyDescent="0.25">
      <c r="A997" s="310"/>
      <c r="B997" s="316"/>
      <c r="C997" s="311"/>
      <c r="D997" s="316"/>
      <c r="E997" s="316"/>
    </row>
    <row r="998" spans="1:5" ht="15" customHeight="1" x14ac:dyDescent="0.25">
      <c r="A998" s="310"/>
      <c r="B998" s="316"/>
      <c r="C998" s="311"/>
      <c r="D998" s="316"/>
      <c r="E998" s="316"/>
    </row>
    <row r="999" spans="1:5" ht="15" customHeight="1" x14ac:dyDescent="0.25">
      <c r="A999" s="310"/>
      <c r="B999" s="316"/>
      <c r="C999" s="311"/>
      <c r="D999" s="316"/>
      <c r="E999" s="316"/>
    </row>
    <row r="1000" spans="1:5" ht="15" customHeight="1" x14ac:dyDescent="0.25">
      <c r="A1000" s="310"/>
      <c r="B1000" s="316"/>
      <c r="C1000" s="311"/>
      <c r="D1000" s="316"/>
      <c r="E1000" s="316"/>
    </row>
    <row r="1001" spans="1:5" ht="15" customHeight="1" x14ac:dyDescent="0.25">
      <c r="A1001" s="310"/>
      <c r="B1001" s="316"/>
      <c r="C1001" s="311"/>
      <c r="D1001" s="316"/>
      <c r="E1001" s="316"/>
    </row>
    <row r="1002" spans="1:5" ht="15" customHeight="1" x14ac:dyDescent="0.25">
      <c r="A1002" s="310"/>
      <c r="B1002" s="316"/>
      <c r="C1002" s="311"/>
      <c r="D1002" s="316"/>
      <c r="E1002" s="316"/>
    </row>
    <row r="1003" spans="1:5" ht="15" customHeight="1" x14ac:dyDescent="0.25">
      <c r="A1003" s="310"/>
      <c r="B1003" s="316"/>
      <c r="C1003" s="311"/>
      <c r="D1003" s="316"/>
      <c r="E1003" s="316"/>
    </row>
    <row r="1004" spans="1:5" ht="15" customHeight="1" x14ac:dyDescent="0.25">
      <c r="A1004" s="310"/>
      <c r="B1004" s="316"/>
      <c r="C1004" s="311"/>
      <c r="D1004" s="316"/>
      <c r="E1004" s="316"/>
    </row>
    <row r="1005" spans="1:5" ht="15" customHeight="1" x14ac:dyDescent="0.25">
      <c r="A1005" s="310"/>
      <c r="B1005" s="316"/>
      <c r="C1005" s="311"/>
      <c r="D1005" s="316"/>
      <c r="E1005" s="316"/>
    </row>
    <row r="1006" spans="1:5" ht="15" customHeight="1" x14ac:dyDescent="0.25">
      <c r="A1006" s="310"/>
      <c r="B1006" s="316"/>
      <c r="C1006" s="311"/>
      <c r="D1006" s="316"/>
      <c r="E1006" s="316"/>
    </row>
  </sheetData>
  <sheetProtection algorithmName="SHA-512" hashValue="LVZ+7VYXXvtvmcr++dj8ldZT4lVp0tcRsUFP8N3LDxDLhddkCZFcCC2q5iK8BWfimhl6i5KHnl490yKrikh6zg==" saltValue="lzDxeWMusNp8npy72zrR5g==" spinCount="100000" sheet="1" objects="1" scenarios="1"/>
  <hyperlinks>
    <hyperlink ref="A4" location="Rahmendaten!A1" display="zurück zur Eingabe der Rahmendaten"/>
  </hyperlinks>
  <pageMargins left="0.78740157499999996" right="0.78740157499999996" top="0.984251969" bottom="0.984251969" header="0.4921259845" footer="0.4921259845"/>
  <pageSetup paperSize="9"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64"/>
  <sheetViews>
    <sheetView topLeftCell="B1" workbookViewId="0">
      <selection activeCell="B6" sqref="B6"/>
    </sheetView>
  </sheetViews>
  <sheetFormatPr baseColWidth="10" defaultColWidth="11.44140625" defaultRowHeight="13.2" x14ac:dyDescent="0.25"/>
  <cols>
    <col min="1" max="1" width="11.44140625" style="31" hidden="1" customWidth="1"/>
    <col min="2" max="3" width="20.109375" style="31" customWidth="1"/>
    <col min="4" max="16384" width="11.44140625" style="31"/>
  </cols>
  <sheetData>
    <row r="1" spans="1:6" x14ac:dyDescent="0.25">
      <c r="A1" s="31">
        <v>1</v>
      </c>
      <c r="B1" s="31" t="s">
        <v>51</v>
      </c>
      <c r="C1" s="31" t="s">
        <v>16</v>
      </c>
      <c r="F1" s="31">
        <v>19</v>
      </c>
    </row>
    <row r="2" spans="1:6" x14ac:dyDescent="0.25">
      <c r="A2" s="31">
        <v>2</v>
      </c>
      <c r="B2" s="31">
        <v>2002</v>
      </c>
      <c r="C2" s="31">
        <v>2002</v>
      </c>
    </row>
    <row r="3" spans="1:6" x14ac:dyDescent="0.25">
      <c r="A3" s="31">
        <v>3</v>
      </c>
      <c r="B3" s="31">
        <v>2003</v>
      </c>
      <c r="C3" s="31">
        <v>2003</v>
      </c>
    </row>
    <row r="4" spans="1:6" x14ac:dyDescent="0.25">
      <c r="A4" s="31">
        <v>4</v>
      </c>
      <c r="B4" s="31">
        <v>2004</v>
      </c>
      <c r="C4" s="31">
        <v>2004</v>
      </c>
    </row>
    <row r="5" spans="1:6" x14ac:dyDescent="0.25">
      <c r="A5" s="31">
        <v>5</v>
      </c>
      <c r="B5" s="31">
        <v>2005</v>
      </c>
      <c r="C5" s="31">
        <v>2005</v>
      </c>
    </row>
    <row r="6" spans="1:6" x14ac:dyDescent="0.25">
      <c r="A6" s="31">
        <v>6</v>
      </c>
      <c r="B6" s="31">
        <v>2006</v>
      </c>
      <c r="C6" s="31">
        <v>2006</v>
      </c>
    </row>
    <row r="7" spans="1:6" x14ac:dyDescent="0.25">
      <c r="A7" s="31">
        <v>7</v>
      </c>
      <c r="B7" s="31">
        <v>2007</v>
      </c>
      <c r="C7" s="31">
        <v>2007</v>
      </c>
    </row>
    <row r="8" spans="1:6" x14ac:dyDescent="0.25">
      <c r="A8" s="31">
        <v>8</v>
      </c>
      <c r="B8" s="31">
        <v>2008</v>
      </c>
      <c r="C8" s="31">
        <v>2008</v>
      </c>
    </row>
    <row r="9" spans="1:6" x14ac:dyDescent="0.25">
      <c r="A9" s="31">
        <v>9</v>
      </c>
      <c r="B9" s="31">
        <v>2009</v>
      </c>
      <c r="C9" s="31">
        <v>2009</v>
      </c>
    </row>
    <row r="10" spans="1:6" x14ac:dyDescent="0.25">
      <c r="A10" s="31">
        <v>10</v>
      </c>
      <c r="B10" s="31">
        <v>2010</v>
      </c>
      <c r="C10" s="31">
        <v>2010</v>
      </c>
    </row>
    <row r="11" spans="1:6" x14ac:dyDescent="0.25">
      <c r="A11" s="31">
        <v>11</v>
      </c>
      <c r="B11" s="31">
        <v>2011</v>
      </c>
      <c r="C11" s="31">
        <v>2011</v>
      </c>
    </row>
    <row r="12" spans="1:6" x14ac:dyDescent="0.25">
      <c r="A12" s="31">
        <v>12</v>
      </c>
      <c r="B12" s="31">
        <v>2012</v>
      </c>
      <c r="C12" s="31">
        <v>2012</v>
      </c>
    </row>
    <row r="13" spans="1:6" x14ac:dyDescent="0.25">
      <c r="A13" s="31">
        <v>13</v>
      </c>
      <c r="B13" s="31">
        <v>2013</v>
      </c>
      <c r="C13" s="31">
        <v>2013</v>
      </c>
    </row>
    <row r="14" spans="1:6" x14ac:dyDescent="0.25">
      <c r="A14" s="31">
        <v>14</v>
      </c>
      <c r="B14" s="31">
        <v>2014</v>
      </c>
      <c r="C14" s="31">
        <v>2014</v>
      </c>
    </row>
    <row r="15" spans="1:6" x14ac:dyDescent="0.25">
      <c r="A15" s="31">
        <v>15</v>
      </c>
      <c r="B15" s="31">
        <v>2015</v>
      </c>
      <c r="C15" s="31">
        <v>2015</v>
      </c>
    </row>
    <row r="16" spans="1:6" x14ac:dyDescent="0.25">
      <c r="A16" s="31">
        <v>16</v>
      </c>
      <c r="B16" s="31">
        <v>2016</v>
      </c>
      <c r="C16" s="31">
        <v>2016</v>
      </c>
    </row>
    <row r="17" spans="1:3" x14ac:dyDescent="0.25">
      <c r="A17" s="31">
        <v>17</v>
      </c>
      <c r="B17" s="31">
        <v>2017</v>
      </c>
      <c r="C17" s="31">
        <v>2017</v>
      </c>
    </row>
    <row r="18" spans="1:3" x14ac:dyDescent="0.25">
      <c r="A18" s="31">
        <v>18</v>
      </c>
      <c r="B18" s="31">
        <v>2018</v>
      </c>
      <c r="C18" s="31">
        <v>2018</v>
      </c>
    </row>
    <row r="19" spans="1:3" x14ac:dyDescent="0.25">
      <c r="A19" s="31">
        <v>19</v>
      </c>
      <c r="B19" s="31">
        <v>2019</v>
      </c>
      <c r="C19" s="31">
        <v>2019</v>
      </c>
    </row>
    <row r="20" spans="1:3" x14ac:dyDescent="0.25">
      <c r="A20" s="31">
        <v>20</v>
      </c>
      <c r="B20" s="31">
        <v>2020</v>
      </c>
      <c r="C20" s="31">
        <v>2020</v>
      </c>
    </row>
    <row r="21" spans="1:3" x14ac:dyDescent="0.25">
      <c r="A21" s="31">
        <v>21</v>
      </c>
      <c r="B21" s="31">
        <v>2021</v>
      </c>
      <c r="C21" s="31">
        <v>2021</v>
      </c>
    </row>
    <row r="22" spans="1:3" x14ac:dyDescent="0.25">
      <c r="A22" s="31">
        <v>22</v>
      </c>
      <c r="B22" s="31">
        <v>2022</v>
      </c>
      <c r="C22" s="31">
        <v>2022</v>
      </c>
    </row>
    <row r="23" spans="1:3" x14ac:dyDescent="0.25">
      <c r="A23" s="31">
        <v>23</v>
      </c>
      <c r="B23" s="31">
        <v>2023</v>
      </c>
      <c r="C23" s="31">
        <v>2023</v>
      </c>
    </row>
    <row r="24" spans="1:3" x14ac:dyDescent="0.25">
      <c r="A24" s="31">
        <v>24</v>
      </c>
      <c r="B24" s="31">
        <v>2024</v>
      </c>
      <c r="C24" s="31">
        <v>2024</v>
      </c>
    </row>
    <row r="25" spans="1:3" x14ac:dyDescent="0.25">
      <c r="A25" s="31">
        <v>25</v>
      </c>
      <c r="B25" s="31">
        <v>2025</v>
      </c>
      <c r="C25" s="31">
        <v>2025</v>
      </c>
    </row>
    <row r="26" spans="1:3" x14ac:dyDescent="0.25">
      <c r="A26" s="31">
        <v>26</v>
      </c>
      <c r="B26" s="31">
        <v>2026</v>
      </c>
      <c r="C26" s="31">
        <v>2026</v>
      </c>
    </row>
    <row r="27" spans="1:3" x14ac:dyDescent="0.25">
      <c r="A27" s="31">
        <v>27</v>
      </c>
      <c r="B27" s="31">
        <v>2027</v>
      </c>
      <c r="C27" s="31">
        <v>2027</v>
      </c>
    </row>
    <row r="28" spans="1:3" x14ac:dyDescent="0.25">
      <c r="A28" s="31">
        <v>28</v>
      </c>
      <c r="B28" s="31">
        <v>2028</v>
      </c>
      <c r="C28" s="31">
        <v>2028</v>
      </c>
    </row>
    <row r="29" spans="1:3" x14ac:dyDescent="0.25">
      <c r="A29" s="31">
        <v>29</v>
      </c>
      <c r="B29" s="31">
        <v>2029</v>
      </c>
      <c r="C29" s="31">
        <v>2029</v>
      </c>
    </row>
    <row r="30" spans="1:3" x14ac:dyDescent="0.25">
      <c r="A30" s="31">
        <v>30</v>
      </c>
      <c r="B30" s="31">
        <v>2030</v>
      </c>
      <c r="C30" s="31">
        <v>2030</v>
      </c>
    </row>
    <row r="31" spans="1:3" x14ac:dyDescent="0.25">
      <c r="A31" s="31">
        <v>31</v>
      </c>
      <c r="B31" s="31">
        <v>2031</v>
      </c>
      <c r="C31" s="31">
        <v>2031</v>
      </c>
    </row>
    <row r="32" spans="1:3" x14ac:dyDescent="0.25">
      <c r="A32" s="31">
        <v>32</v>
      </c>
      <c r="B32" s="31">
        <v>2032</v>
      </c>
      <c r="C32" s="31">
        <v>2032</v>
      </c>
    </row>
    <row r="33" spans="1:3" x14ac:dyDescent="0.25">
      <c r="A33" s="31">
        <v>33</v>
      </c>
      <c r="B33" s="31">
        <v>2033</v>
      </c>
      <c r="C33" s="31">
        <v>2033</v>
      </c>
    </row>
    <row r="34" spans="1:3" x14ac:dyDescent="0.25">
      <c r="A34" s="31">
        <v>34</v>
      </c>
      <c r="B34" s="31">
        <v>2034</v>
      </c>
      <c r="C34" s="31">
        <v>2034</v>
      </c>
    </row>
    <row r="35" spans="1:3" x14ac:dyDescent="0.25">
      <c r="A35" s="31">
        <v>35</v>
      </c>
      <c r="B35" s="31">
        <v>2035</v>
      </c>
      <c r="C35" s="31">
        <v>2035</v>
      </c>
    </row>
    <row r="36" spans="1:3" x14ac:dyDescent="0.25">
      <c r="A36" s="31">
        <v>36</v>
      </c>
      <c r="B36" s="31">
        <v>2036</v>
      </c>
      <c r="C36" s="31">
        <v>2036</v>
      </c>
    </row>
    <row r="37" spans="1:3" x14ac:dyDescent="0.25">
      <c r="A37" s="31">
        <v>37</v>
      </c>
      <c r="B37" s="31">
        <v>2037</v>
      </c>
      <c r="C37" s="31">
        <v>2037</v>
      </c>
    </row>
    <row r="38" spans="1:3" x14ac:dyDescent="0.25">
      <c r="A38" s="31">
        <v>38</v>
      </c>
      <c r="B38" s="31">
        <v>2038</v>
      </c>
      <c r="C38" s="31">
        <v>2038</v>
      </c>
    </row>
    <row r="39" spans="1:3" x14ac:dyDescent="0.25">
      <c r="A39" s="31">
        <v>39</v>
      </c>
      <c r="B39" s="31">
        <v>2039</v>
      </c>
      <c r="C39" s="31">
        <v>2039</v>
      </c>
    </row>
    <row r="40" spans="1:3" x14ac:dyDescent="0.25">
      <c r="A40" s="31">
        <v>40</v>
      </c>
      <c r="B40" s="31">
        <v>2040</v>
      </c>
      <c r="C40" s="31">
        <v>2040</v>
      </c>
    </row>
    <row r="41" spans="1:3" x14ac:dyDescent="0.25">
      <c r="A41" s="31">
        <v>41</v>
      </c>
      <c r="B41" s="31">
        <v>2041</v>
      </c>
      <c r="C41" s="31">
        <v>2041</v>
      </c>
    </row>
    <row r="42" spans="1:3" x14ac:dyDescent="0.25">
      <c r="A42" s="31">
        <v>42</v>
      </c>
      <c r="B42" s="31">
        <v>2042</v>
      </c>
      <c r="C42" s="31">
        <v>2042</v>
      </c>
    </row>
    <row r="43" spans="1:3" x14ac:dyDescent="0.25">
      <c r="A43" s="31">
        <v>43</v>
      </c>
      <c r="B43" s="31">
        <v>2043</v>
      </c>
      <c r="C43" s="31">
        <v>2043</v>
      </c>
    </row>
    <row r="44" spans="1:3" x14ac:dyDescent="0.25">
      <c r="A44" s="31">
        <v>44</v>
      </c>
      <c r="B44" s="31">
        <v>2044</v>
      </c>
      <c r="C44" s="31">
        <v>2044</v>
      </c>
    </row>
    <row r="45" spans="1:3" x14ac:dyDescent="0.25">
      <c r="A45" s="31">
        <v>45</v>
      </c>
      <c r="B45" s="31">
        <v>2045</v>
      </c>
      <c r="C45" s="31">
        <v>2045</v>
      </c>
    </row>
    <row r="46" spans="1:3" x14ac:dyDescent="0.25">
      <c r="A46" s="31">
        <v>46</v>
      </c>
      <c r="B46" s="31">
        <v>2046</v>
      </c>
      <c r="C46" s="31">
        <v>2046</v>
      </c>
    </row>
    <row r="47" spans="1:3" x14ac:dyDescent="0.25">
      <c r="A47" s="31">
        <v>47</v>
      </c>
      <c r="B47" s="31">
        <v>2047</v>
      </c>
      <c r="C47" s="31">
        <v>2047</v>
      </c>
    </row>
    <row r="48" spans="1:3" x14ac:dyDescent="0.25">
      <c r="A48" s="31">
        <v>48</v>
      </c>
      <c r="B48" s="31">
        <v>2048</v>
      </c>
      <c r="C48" s="31">
        <v>2048</v>
      </c>
    </row>
    <row r="49" spans="1:3" x14ac:dyDescent="0.25">
      <c r="A49" s="31">
        <v>49</v>
      </c>
      <c r="B49" s="31">
        <v>2049</v>
      </c>
      <c r="C49" s="31">
        <v>2049</v>
      </c>
    </row>
    <row r="50" spans="1:3" x14ac:dyDescent="0.25">
      <c r="A50" s="31">
        <v>50</v>
      </c>
      <c r="B50" s="31">
        <v>2050</v>
      </c>
      <c r="C50" s="31">
        <v>2050</v>
      </c>
    </row>
    <row r="51" spans="1:3" x14ac:dyDescent="0.25">
      <c r="A51" s="31">
        <v>51</v>
      </c>
      <c r="B51" s="31">
        <v>2051</v>
      </c>
      <c r="C51" s="31">
        <v>2051</v>
      </c>
    </row>
    <row r="52" spans="1:3" x14ac:dyDescent="0.25">
      <c r="A52" s="31">
        <v>52</v>
      </c>
      <c r="B52" s="31">
        <v>2052</v>
      </c>
      <c r="C52" s="31">
        <v>2052</v>
      </c>
    </row>
    <row r="53" spans="1:3" x14ac:dyDescent="0.25">
      <c r="A53" s="31">
        <v>53</v>
      </c>
      <c r="B53" s="31">
        <v>2053</v>
      </c>
      <c r="C53" s="31">
        <v>2053</v>
      </c>
    </row>
    <row r="54" spans="1:3" x14ac:dyDescent="0.25">
      <c r="A54" s="31">
        <v>54</v>
      </c>
      <c r="B54" s="31">
        <v>2054</v>
      </c>
      <c r="C54" s="31">
        <v>2054</v>
      </c>
    </row>
    <row r="55" spans="1:3" x14ac:dyDescent="0.25">
      <c r="A55" s="31">
        <v>55</v>
      </c>
      <c r="B55" s="31">
        <v>2055</v>
      </c>
      <c r="C55" s="31">
        <v>2055</v>
      </c>
    </row>
    <row r="56" spans="1:3" x14ac:dyDescent="0.25">
      <c r="A56" s="31">
        <v>56</v>
      </c>
      <c r="B56" s="31">
        <v>2056</v>
      </c>
      <c r="C56" s="31">
        <v>2056</v>
      </c>
    </row>
    <row r="57" spans="1:3" x14ac:dyDescent="0.25">
      <c r="A57" s="31">
        <v>57</v>
      </c>
      <c r="B57" s="31">
        <v>2057</v>
      </c>
      <c r="C57" s="31">
        <v>2057</v>
      </c>
    </row>
    <row r="58" spans="1:3" x14ac:dyDescent="0.25">
      <c r="A58" s="31">
        <v>58</v>
      </c>
      <c r="B58" s="31">
        <v>2058</v>
      </c>
      <c r="C58" s="31">
        <v>2058</v>
      </c>
    </row>
    <row r="59" spans="1:3" x14ac:dyDescent="0.25">
      <c r="A59" s="31">
        <v>59</v>
      </c>
      <c r="B59" s="31">
        <v>2059</v>
      </c>
      <c r="C59" s="31">
        <v>2059</v>
      </c>
    </row>
    <row r="60" spans="1:3" x14ac:dyDescent="0.25">
      <c r="A60" s="31">
        <v>60</v>
      </c>
      <c r="B60" s="31">
        <v>2060</v>
      </c>
      <c r="C60" s="31">
        <v>2060</v>
      </c>
    </row>
    <row r="61" spans="1:3" x14ac:dyDescent="0.25">
      <c r="A61" s="31">
        <v>61</v>
      </c>
      <c r="B61" s="31">
        <v>2061</v>
      </c>
      <c r="C61" s="31">
        <v>2061</v>
      </c>
    </row>
    <row r="62" spans="1:3" x14ac:dyDescent="0.25">
      <c r="A62" s="31">
        <v>62</v>
      </c>
      <c r="B62" s="31">
        <v>2062</v>
      </c>
      <c r="C62" s="31">
        <v>2062</v>
      </c>
    </row>
    <row r="63" spans="1:3" x14ac:dyDescent="0.25">
      <c r="A63" s="31">
        <v>63</v>
      </c>
      <c r="B63" s="31">
        <v>2063</v>
      </c>
      <c r="C63" s="31">
        <v>2063</v>
      </c>
    </row>
    <row r="64" spans="1:3" x14ac:dyDescent="0.25">
      <c r="A64" s="31">
        <v>64</v>
      </c>
      <c r="B64" s="31">
        <v>2064</v>
      </c>
      <c r="C64" s="31">
        <v>2064</v>
      </c>
    </row>
  </sheetData>
  <customSheetViews>
    <customSheetView guid="{C51A57E6-B2A5-4BE9-A0A8-AFE08A3C065D}" hiddenColumns="1" state="hidden" showRuler="0" topLeftCell="B7">
      <selection activeCell="A7" sqref="A1:A65536"/>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56"/>
  <sheetViews>
    <sheetView workbookViewId="0">
      <selection activeCell="I19" sqref="I19"/>
    </sheetView>
  </sheetViews>
  <sheetFormatPr baseColWidth="10" defaultColWidth="11.44140625" defaultRowHeight="11.4" x14ac:dyDescent="0.2"/>
  <cols>
    <col min="1" max="1" width="7.33203125" style="8" customWidth="1"/>
    <col min="2" max="2" width="6.33203125" style="82" customWidth="1"/>
    <col min="3" max="3" width="5.44140625" style="75" customWidth="1"/>
    <col min="4" max="4" width="99.6640625" style="75" customWidth="1"/>
    <col min="5" max="16384" width="11.44140625" style="8"/>
  </cols>
  <sheetData>
    <row r="1" spans="1:6" ht="36" customHeight="1" x14ac:dyDescent="0.2">
      <c r="A1" s="285"/>
      <c r="B1" s="438" t="s">
        <v>292</v>
      </c>
      <c r="C1" s="439"/>
      <c r="D1" s="439"/>
    </row>
    <row r="2" spans="1:6" s="74" customFormat="1" ht="37.5" customHeight="1" x14ac:dyDescent="0.25">
      <c r="A2" s="74">
        <f>VLOOKUP(B2,A3:B35,2)</f>
        <v>1</v>
      </c>
      <c r="B2" s="326">
        <v>1</v>
      </c>
      <c r="C2" s="73"/>
      <c r="D2" s="73"/>
    </row>
    <row r="3" spans="1:6" ht="12" x14ac:dyDescent="0.25">
      <c r="A3" s="8">
        <v>1</v>
      </c>
      <c r="B3" s="8">
        <v>1</v>
      </c>
      <c r="C3" s="75" t="s">
        <v>16</v>
      </c>
      <c r="D3" s="76" t="s">
        <v>282</v>
      </c>
    </row>
    <row r="4" spans="1:6" ht="12.75" customHeight="1" x14ac:dyDescent="0.2">
      <c r="A4" s="8">
        <v>2</v>
      </c>
      <c r="B4" s="8">
        <v>2</v>
      </c>
      <c r="C4" s="75" t="s">
        <v>18</v>
      </c>
      <c r="D4" s="75" t="s">
        <v>53</v>
      </c>
    </row>
    <row r="5" spans="1:6" ht="12.75" customHeight="1" x14ac:dyDescent="0.25">
      <c r="A5" s="8">
        <v>3</v>
      </c>
      <c r="B5" s="8">
        <v>3</v>
      </c>
      <c r="C5" s="75" t="s">
        <v>19</v>
      </c>
      <c r="D5" s="31" t="s">
        <v>54</v>
      </c>
      <c r="E5" s="8" t="s">
        <v>16</v>
      </c>
    </row>
    <row r="6" spans="1:6" ht="12.75" customHeight="1" x14ac:dyDescent="0.2">
      <c r="A6" s="8">
        <v>4</v>
      </c>
      <c r="B6" s="8">
        <v>6</v>
      </c>
      <c r="C6" s="75" t="s">
        <v>20</v>
      </c>
      <c r="D6" s="75" t="s">
        <v>143</v>
      </c>
      <c r="E6" s="8" t="s">
        <v>16</v>
      </c>
    </row>
    <row r="7" spans="1:6" ht="12.75" customHeight="1" x14ac:dyDescent="0.2">
      <c r="A7" s="8">
        <v>5</v>
      </c>
      <c r="B7" s="8">
        <v>9</v>
      </c>
      <c r="C7" s="75" t="s">
        <v>21</v>
      </c>
      <c r="D7" s="75" t="s">
        <v>55</v>
      </c>
    </row>
    <row r="8" spans="1:6" ht="12.75" customHeight="1" x14ac:dyDescent="0.2">
      <c r="A8" s="8">
        <v>6</v>
      </c>
      <c r="B8" s="8">
        <v>10</v>
      </c>
      <c r="C8" s="75" t="s">
        <v>22</v>
      </c>
      <c r="D8" s="75" t="s">
        <v>56</v>
      </c>
    </row>
    <row r="9" spans="1:6" ht="12.75" customHeight="1" x14ac:dyDescent="0.2">
      <c r="A9" s="8">
        <v>7</v>
      </c>
      <c r="B9" s="8">
        <v>11</v>
      </c>
      <c r="C9" s="75" t="s">
        <v>23</v>
      </c>
      <c r="D9" s="75" t="s">
        <v>57</v>
      </c>
    </row>
    <row r="10" spans="1:6" ht="12.75" customHeight="1" x14ac:dyDescent="0.2">
      <c r="A10" s="8">
        <v>8</v>
      </c>
      <c r="B10" s="8">
        <v>12</v>
      </c>
      <c r="C10" s="75" t="s">
        <v>24</v>
      </c>
      <c r="D10" s="75" t="s">
        <v>58</v>
      </c>
    </row>
    <row r="11" spans="1:6" ht="12.75" customHeight="1" x14ac:dyDescent="0.2">
      <c r="A11" s="8">
        <v>9</v>
      </c>
      <c r="B11" s="8">
        <v>13</v>
      </c>
      <c r="C11" s="75" t="s">
        <v>25</v>
      </c>
      <c r="D11" s="75" t="s">
        <v>59</v>
      </c>
    </row>
    <row r="12" spans="1:6" ht="12.75" customHeight="1" x14ac:dyDescent="0.2">
      <c r="A12" s="8">
        <v>10</v>
      </c>
      <c r="B12" s="8">
        <v>14</v>
      </c>
      <c r="C12" s="75" t="s">
        <v>26</v>
      </c>
      <c r="D12" s="75" t="s">
        <v>60</v>
      </c>
    </row>
    <row r="13" spans="1:6" ht="12.75" customHeight="1" x14ac:dyDescent="0.2">
      <c r="A13" s="8">
        <v>11</v>
      </c>
      <c r="B13" s="8">
        <v>15</v>
      </c>
      <c r="C13" s="75" t="s">
        <v>27</v>
      </c>
      <c r="D13" s="75" t="s">
        <v>61</v>
      </c>
      <c r="E13" s="8" t="s">
        <v>16</v>
      </c>
    </row>
    <row r="14" spans="1:6" ht="12.75" customHeight="1" x14ac:dyDescent="0.2">
      <c r="A14" s="8">
        <v>12</v>
      </c>
      <c r="B14" s="8">
        <v>18</v>
      </c>
      <c r="C14" s="75" t="s">
        <v>28</v>
      </c>
      <c r="D14" s="75" t="s">
        <v>62</v>
      </c>
    </row>
    <row r="15" spans="1:6" ht="12.75" customHeight="1" x14ac:dyDescent="0.2">
      <c r="A15" s="8">
        <v>13</v>
      </c>
      <c r="B15" s="8">
        <v>19</v>
      </c>
      <c r="C15" s="75" t="s">
        <v>29</v>
      </c>
      <c r="D15" s="75" t="s">
        <v>63</v>
      </c>
      <c r="E15" s="8" t="s">
        <v>16</v>
      </c>
    </row>
    <row r="16" spans="1:6" ht="38.25" customHeight="1" x14ac:dyDescent="0.2">
      <c r="A16" s="8">
        <v>14</v>
      </c>
      <c r="B16" s="8">
        <v>22</v>
      </c>
      <c r="C16" s="75" t="s">
        <v>30</v>
      </c>
      <c r="D16" s="75" t="s">
        <v>144</v>
      </c>
      <c r="E16" s="8" t="s">
        <v>16</v>
      </c>
      <c r="F16" s="8" t="s">
        <v>16</v>
      </c>
    </row>
    <row r="17" spans="1:6" ht="25.5" customHeight="1" x14ac:dyDescent="0.2">
      <c r="A17" s="8">
        <v>15</v>
      </c>
      <c r="B17" s="8">
        <v>25</v>
      </c>
      <c r="C17" s="75" t="s">
        <v>31</v>
      </c>
      <c r="D17" s="75" t="s">
        <v>145</v>
      </c>
      <c r="E17" s="8" t="s">
        <v>16</v>
      </c>
      <c r="F17" s="8" t="s">
        <v>16</v>
      </c>
    </row>
    <row r="18" spans="1:6" ht="25.5" customHeight="1" x14ac:dyDescent="0.2">
      <c r="A18" s="8">
        <v>16</v>
      </c>
      <c r="B18" s="8">
        <v>28</v>
      </c>
      <c r="C18" s="75" t="s">
        <v>32</v>
      </c>
      <c r="D18" s="75" t="s">
        <v>84</v>
      </c>
      <c r="E18" s="8" t="s">
        <v>16</v>
      </c>
    </row>
    <row r="19" spans="1:6" ht="25.5" customHeight="1" x14ac:dyDescent="0.2">
      <c r="A19" s="8">
        <v>17</v>
      </c>
      <c r="B19" s="8">
        <v>33</v>
      </c>
      <c r="C19" s="75" t="s">
        <v>33</v>
      </c>
      <c r="D19" s="80" t="s">
        <v>64</v>
      </c>
    </row>
    <row r="20" spans="1:6" ht="25.5" customHeight="1" x14ac:dyDescent="0.2">
      <c r="A20" s="8">
        <v>18</v>
      </c>
      <c r="B20" s="8">
        <v>34</v>
      </c>
      <c r="C20" s="75" t="s">
        <v>34</v>
      </c>
      <c r="D20" s="80" t="s">
        <v>85</v>
      </c>
      <c r="E20" s="8" t="s">
        <v>16</v>
      </c>
      <c r="F20" s="8" t="s">
        <v>16</v>
      </c>
    </row>
    <row r="21" spans="1:6" ht="25.5" customHeight="1" x14ac:dyDescent="0.2">
      <c r="A21" s="8">
        <v>19</v>
      </c>
      <c r="B21" s="8">
        <v>37</v>
      </c>
      <c r="C21" s="75" t="s">
        <v>35</v>
      </c>
      <c r="D21" s="80" t="s">
        <v>86</v>
      </c>
      <c r="E21" s="8" t="s">
        <v>16</v>
      </c>
    </row>
    <row r="22" spans="1:6" ht="25.5" customHeight="1" x14ac:dyDescent="0.2">
      <c r="A22" s="8">
        <v>20</v>
      </c>
      <c r="B22" s="8">
        <v>40</v>
      </c>
      <c r="C22" s="75" t="s">
        <v>36</v>
      </c>
      <c r="D22" s="75" t="s">
        <v>87</v>
      </c>
    </row>
    <row r="23" spans="1:6" ht="12" customHeight="1" x14ac:dyDescent="0.2">
      <c r="A23" s="8">
        <v>21</v>
      </c>
      <c r="B23" s="8">
        <v>43</v>
      </c>
      <c r="C23" s="75" t="s">
        <v>37</v>
      </c>
      <c r="D23" s="75" t="s">
        <v>65</v>
      </c>
      <c r="E23" s="8" t="s">
        <v>16</v>
      </c>
    </row>
    <row r="24" spans="1:6" ht="25.5" customHeight="1" x14ac:dyDescent="0.2">
      <c r="A24" s="8">
        <v>22</v>
      </c>
      <c r="B24" s="8">
        <v>46</v>
      </c>
      <c r="C24" s="75" t="s">
        <v>38</v>
      </c>
      <c r="D24" s="80" t="s">
        <v>66</v>
      </c>
      <c r="E24" s="8" t="s">
        <v>16</v>
      </c>
    </row>
    <row r="25" spans="1:6" ht="25.5" customHeight="1" x14ac:dyDescent="0.2">
      <c r="A25" s="8">
        <v>23</v>
      </c>
      <c r="B25" s="8">
        <v>49</v>
      </c>
      <c r="C25" s="75" t="s">
        <v>184</v>
      </c>
      <c r="D25" s="80" t="s">
        <v>67</v>
      </c>
      <c r="E25" s="8" t="s">
        <v>16</v>
      </c>
    </row>
    <row r="26" spans="1:6" ht="12.75" customHeight="1" x14ac:dyDescent="0.2">
      <c r="A26" s="8">
        <v>24</v>
      </c>
      <c r="B26" s="8">
        <v>52</v>
      </c>
      <c r="C26" s="75" t="s">
        <v>39</v>
      </c>
      <c r="D26" s="75" t="s">
        <v>68</v>
      </c>
    </row>
    <row r="27" spans="1:6" ht="12.75" customHeight="1" x14ac:dyDescent="0.2">
      <c r="A27" s="8">
        <v>25</v>
      </c>
      <c r="B27" s="8">
        <v>53</v>
      </c>
      <c r="C27" s="75" t="s">
        <v>40</v>
      </c>
      <c r="D27" s="75" t="s">
        <v>146</v>
      </c>
      <c r="E27" s="8" t="s">
        <v>16</v>
      </c>
    </row>
    <row r="28" spans="1:6" ht="12.75" customHeight="1" x14ac:dyDescent="0.2">
      <c r="A28" s="8">
        <v>26</v>
      </c>
      <c r="B28" s="8">
        <v>56</v>
      </c>
      <c r="C28" s="75" t="s">
        <v>41</v>
      </c>
      <c r="D28" s="75" t="s">
        <v>69</v>
      </c>
    </row>
    <row r="29" spans="1:6" ht="25.5" customHeight="1" x14ac:dyDescent="0.2">
      <c r="A29" s="8">
        <v>27</v>
      </c>
      <c r="B29" s="8">
        <v>57</v>
      </c>
      <c r="C29" s="75" t="s">
        <v>42</v>
      </c>
      <c r="D29" s="75" t="s">
        <v>70</v>
      </c>
      <c r="E29" s="8" t="s">
        <v>16</v>
      </c>
      <c r="F29" s="8" t="s">
        <v>16</v>
      </c>
    </row>
    <row r="30" spans="1:6" ht="25.5" customHeight="1" x14ac:dyDescent="0.2">
      <c r="A30" s="8">
        <v>28</v>
      </c>
      <c r="B30" s="8">
        <v>62</v>
      </c>
      <c r="C30" s="75" t="s">
        <v>43</v>
      </c>
      <c r="D30" s="81" t="s">
        <v>147</v>
      </c>
    </row>
    <row r="31" spans="1:6" ht="25.5" customHeight="1" x14ac:dyDescent="0.2">
      <c r="A31" s="8">
        <v>29</v>
      </c>
      <c r="B31" s="8">
        <v>63</v>
      </c>
      <c r="C31" s="75" t="s">
        <v>44</v>
      </c>
      <c r="D31" s="75" t="s">
        <v>148</v>
      </c>
    </row>
    <row r="32" spans="1:6" ht="25.5" customHeight="1" x14ac:dyDescent="0.2">
      <c r="A32" s="8">
        <v>30</v>
      </c>
      <c r="B32" s="8">
        <v>64</v>
      </c>
      <c r="C32" s="75" t="s">
        <v>45</v>
      </c>
      <c r="D32" s="75" t="s">
        <v>109</v>
      </c>
    </row>
    <row r="33" spans="1:6" ht="25.5" customHeight="1" x14ac:dyDescent="0.2">
      <c r="A33" s="8">
        <v>31</v>
      </c>
      <c r="B33" s="8">
        <v>65</v>
      </c>
      <c r="C33" s="75" t="s">
        <v>46</v>
      </c>
      <c r="D33" s="75" t="s">
        <v>71</v>
      </c>
    </row>
    <row r="34" spans="1:6" ht="25.5" customHeight="1" x14ac:dyDescent="0.2">
      <c r="A34" s="8">
        <v>32</v>
      </c>
      <c r="B34" s="8">
        <v>66</v>
      </c>
      <c r="C34" s="75" t="s">
        <v>47</v>
      </c>
      <c r="D34" s="81" t="s">
        <v>149</v>
      </c>
      <c r="E34" s="8" t="s">
        <v>16</v>
      </c>
      <c r="F34" s="8" t="s">
        <v>16</v>
      </c>
    </row>
    <row r="35" spans="1:6" ht="12.75" customHeight="1" x14ac:dyDescent="0.2">
      <c r="A35" s="8">
        <v>33</v>
      </c>
      <c r="B35" s="8">
        <v>76</v>
      </c>
      <c r="C35" s="75" t="s">
        <v>48</v>
      </c>
      <c r="D35" s="75" t="s">
        <v>88</v>
      </c>
      <c r="E35" s="8" t="s">
        <v>16</v>
      </c>
      <c r="F35" s="8" t="s">
        <v>16</v>
      </c>
    </row>
    <row r="36" spans="1:6" x14ac:dyDescent="0.2">
      <c r="B36" s="83"/>
    </row>
    <row r="37" spans="1:6" x14ac:dyDescent="0.2">
      <c r="B37" s="82">
        <v>3</v>
      </c>
      <c r="D37" s="8"/>
    </row>
    <row r="38" spans="1:6" x14ac:dyDescent="0.2">
      <c r="D38" s="283"/>
    </row>
    <row r="39" spans="1:6" x14ac:dyDescent="0.2">
      <c r="D39" s="283" t="str">
        <f>IF(A2=1," ",VLOOKUP(A2,DetailauswahlAnlage!A3:T36,3))</f>
        <v xml:space="preserve"> </v>
      </c>
    </row>
    <row r="40" spans="1:6" x14ac:dyDescent="0.2">
      <c r="D40" s="283" t="str">
        <f>IF(A2=1," ",VLOOKUP(A2,DetailauswahlAnlage!A3:T36,5))</f>
        <v xml:space="preserve"> </v>
      </c>
    </row>
    <row r="41" spans="1:6" x14ac:dyDescent="0.2">
      <c r="D41" s="283" t="str">
        <f>IF(A2=1," ",VLOOKUP(A2,DetailauswahlAnlage!A3:T36,7))</f>
        <v xml:space="preserve"> </v>
      </c>
    </row>
    <row r="42" spans="1:6" x14ac:dyDescent="0.2">
      <c r="D42" s="283" t="str">
        <f>IF(A2=1," ",VLOOKUP(A2,DetailauswahlAnlage!A3:T36,9))</f>
        <v xml:space="preserve"> </v>
      </c>
    </row>
    <row r="43" spans="1:6" x14ac:dyDescent="0.2">
      <c r="D43" s="283" t="str">
        <f>IF(A2=1," ",VLOOKUP(A2,DetailauswahlAnlage!A3:T36,11))</f>
        <v xml:space="preserve"> </v>
      </c>
    </row>
    <row r="44" spans="1:6" x14ac:dyDescent="0.2">
      <c r="D44" s="283" t="str">
        <f>IF(A2=1," ",VLOOKUP(A2,DetailauswahlAnlage!A3:T36,13))</f>
        <v xml:space="preserve"> </v>
      </c>
    </row>
    <row r="45" spans="1:6" x14ac:dyDescent="0.2">
      <c r="D45" s="283" t="str">
        <f>IF(A2=1," ",VLOOKUP(A2,DetailauswahlAnlage!A3:T36,15))</f>
        <v xml:space="preserve"> </v>
      </c>
    </row>
    <row r="46" spans="1:6" x14ac:dyDescent="0.2">
      <c r="D46" s="283" t="str">
        <f>IF(A2=1," ",VLOOKUP(A2,DetailauswahlAnlage!A3:T36,17))</f>
        <v xml:space="preserve"> </v>
      </c>
    </row>
    <row r="47" spans="1:6" x14ac:dyDescent="0.2">
      <c r="D47" s="283" t="str">
        <f>IF(A2=1," ",VLOOKUP(A2,DetailauswahlAnlage!A3:T36,19))</f>
        <v xml:space="preserve"> </v>
      </c>
    </row>
    <row r="48" spans="1:6" x14ac:dyDescent="0.2">
      <c r="D48" s="284"/>
    </row>
    <row r="49" spans="4:4" x14ac:dyDescent="0.2">
      <c r="D49" s="284"/>
    </row>
    <row r="50" spans="4:4" x14ac:dyDescent="0.2">
      <c r="D50" s="284"/>
    </row>
    <row r="51" spans="4:4" x14ac:dyDescent="0.2">
      <c r="D51" s="283" t="str">
        <f>IF(A2=1," ",IF(OR(A2=3,A2=9,A2=10,A2=11,A2=12,A2=14,A2=18,A2=33,A2=52,A2=56,A2=62,A2=63,A2=64,A2=65),A2,D52))</f>
        <v xml:space="preserve"> </v>
      </c>
    </row>
    <row r="52" spans="4:4" x14ac:dyDescent="0.2">
      <c r="D52" s="283" t="e">
        <f>VLOOKUP(AuswahlAnlage!A2,DetailauswahlAnlage!A4:T36,(2*AuswahlAnlage!B37))</f>
        <v>#N/A</v>
      </c>
    </row>
    <row r="53" spans="4:4" x14ac:dyDescent="0.2">
      <c r="D53" s="8"/>
    </row>
    <row r="54" spans="4:4" x14ac:dyDescent="0.2">
      <c r="D54" s="8"/>
    </row>
    <row r="55" spans="4:4" x14ac:dyDescent="0.2">
      <c r="D55" s="283" t="str">
        <f>IF(A2=1," ",VLOOKUP(A2,DetailauswahlAnlage!A4:V35,22))</f>
        <v xml:space="preserve"> </v>
      </c>
    </row>
    <row r="56" spans="4:4" x14ac:dyDescent="0.2">
      <c r="D56" s="283">
        <f>IF(D55&lt;9,1,0)</f>
        <v>0</v>
      </c>
    </row>
  </sheetData>
  <mergeCells count="1">
    <mergeCell ref="B1:D1"/>
  </mergeCells>
  <phoneticPr fontId="46"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36DF8BC864FE84C870CBD2384CB6BDB" ma:contentTypeVersion="12" ma:contentTypeDescription="Ein neues Dokument erstellen." ma:contentTypeScope="" ma:versionID="c9920e03aefb3f4670403448916945be">
  <xsd:schema xmlns:xsd="http://www.w3.org/2001/XMLSchema" xmlns:xs="http://www.w3.org/2001/XMLSchema" xmlns:p="http://schemas.microsoft.com/office/2006/metadata/properties" xmlns:ns2="5277a9cc-fe2d-439a-9c0c-4dc67b8fc4a3" xmlns:ns3="b0d7b227-037c-4a20-a16a-bb9f74f5c04f" targetNamespace="http://schemas.microsoft.com/office/2006/metadata/properties" ma:root="true" ma:fieldsID="04ca513f9ab5af5c649b5534f7ad4a6e" ns2:_="" ns3:_="">
    <xsd:import namespace="5277a9cc-fe2d-439a-9c0c-4dc67b8fc4a3"/>
    <xsd:import namespace="b0d7b227-037c-4a20-a16a-bb9f74f5c0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7a9cc-fe2d-439a-9c0c-4dc67b8fc4a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d7b227-037c-4a20-a16a-bb9f74f5c04f"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6497CE-45F6-42CA-B3AF-3C60A9939B8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277a9cc-fe2d-439a-9c0c-4dc67b8fc4a3"/>
    <ds:schemaRef ds:uri="b0d7b227-037c-4a20-a16a-bb9f74f5c04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A25CE19-389B-4916-A526-5993968D6419}">
  <ds:schemaRefs>
    <ds:schemaRef ds:uri="http://schemas.microsoft.com/sharepoint/v3/contenttype/forms"/>
  </ds:schemaRefs>
</ds:datastoreItem>
</file>

<file path=customXml/itemProps3.xml><?xml version="1.0" encoding="utf-8"?>
<ds:datastoreItem xmlns:ds="http://schemas.openxmlformats.org/officeDocument/2006/customXml" ds:itemID="{3FF64252-A0CC-4CB2-BA9A-375C5DC2C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7a9cc-fe2d-439a-9c0c-4dc67b8fc4a3"/>
    <ds:schemaRef ds:uri="b0d7b227-037c-4a20-a16a-bb9f74f5c0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Titelblatt</vt:lpstr>
      <vt:lpstr>Benutzerhinweise</vt:lpstr>
      <vt:lpstr>Rahmendaten</vt:lpstr>
      <vt:lpstr>Lösemittelbilanz</vt:lpstr>
      <vt:lpstr>spez. Reduzierungsplan</vt:lpstr>
      <vt:lpstr>Input Volumen</vt:lpstr>
      <vt:lpstr>Input Masse</vt:lpstr>
      <vt:lpstr>Bilanzzeitraum</vt:lpstr>
      <vt:lpstr>AuswahlAnlage</vt:lpstr>
      <vt:lpstr>DetailauswahlAnlage</vt:lpstr>
      <vt:lpstr>Liste der Anlagen</vt:lpstr>
      <vt:lpstr>Anlagenbezeichnung</vt:lpstr>
      <vt:lpstr>Hilfstabelle</vt:lpstr>
      <vt:lpstr>Hilfstabelle Input</vt:lpstr>
      <vt:lpstr>Benutzerhinweise!Druckbereich</vt:lpstr>
      <vt:lpstr>'Liste der Anlagen'!Druckbereich</vt:lpstr>
      <vt:lpstr>Lösemittelbilanz!Druckbereich</vt:lpstr>
      <vt:lpstr>Rahmendaten!Druckbereich</vt:lpstr>
      <vt:lpstr>'spez. Reduzierungsplan'!Druckbereich</vt:lpstr>
      <vt:lpstr>Titelblatt!Druckbereich</vt:lpstr>
    </vt:vector>
  </TitlesOfParts>
  <Company>InnovaKom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Excel-Tool</dc:title>
  <dc:creator>Tobias Lauströer</dc:creator>
  <cp:lastModifiedBy>Thomas Splett</cp:lastModifiedBy>
  <cp:lastPrinted>2015-05-06T11:04:56Z</cp:lastPrinted>
  <dcterms:created xsi:type="dcterms:W3CDTF">2002-06-06T09:24:44Z</dcterms:created>
  <dcterms:modified xsi:type="dcterms:W3CDTF">2020-10-28T13:13:08Z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0x010100236DF8BC864FE84C870CBD2384CB6BDB</vt:lpwstr>
  </property>
  <property fmtid="{D5CDD505-2E9C-101B-9397-08002B2CF9AE}" pid="3" name="AuthorIds_UIVersion_11264">
    <vt:lpwstr>10</vt:lpwstr>
  </property>
</Properties>
</file>